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 activeTab="3"/>
  </bookViews>
  <sheets>
    <sheet name="Rekapitulace stavby" sheetId="1" r:id="rId1"/>
    <sheet name="SO 100 - STAVEBNÍ ÚPRAVY ..." sheetId="2" r:id="rId2"/>
    <sheet name="SO 200 - PŘISVĚTLENÍ PŘEC..." sheetId="3" r:id="rId3"/>
    <sheet name="VON - VEDLEJŠÍ A OSTATNÍ ..." sheetId="4" r:id="rId4"/>
    <sheet name="Pokyny pro vyplnění" sheetId="5" r:id="rId5"/>
  </sheets>
  <definedNames>
    <definedName name="_xlnm._FilterDatabase" localSheetId="1" hidden="1">'SO 100 - STAVEBNÍ ÚPRAVY ...'!$C$87:$K$656</definedName>
    <definedName name="_xlnm._FilterDatabase" localSheetId="2" hidden="1">'SO 200 - PŘISVĚTLENÍ PŘEC...'!$C$81:$K$205</definedName>
    <definedName name="_xlnm._FilterDatabase" localSheetId="3" hidden="1">'VON - VEDLEJŠÍ A OSTATNÍ ...'!$C$84:$K$113</definedName>
    <definedName name="_xlnm.Print_Titles" localSheetId="0">'Rekapitulace stavby'!$52:$52</definedName>
    <definedName name="_xlnm.Print_Titles" localSheetId="1">'SO 100 - STAVEBNÍ ÚPRAVY ...'!$87:$87</definedName>
    <definedName name="_xlnm.Print_Titles" localSheetId="2">'SO 200 - PŘISVĚTLENÍ PŘEC...'!$81:$81</definedName>
    <definedName name="_xlnm.Print_Titles" localSheetId="3">'VON - VEDLEJŠÍ A OSTATNÍ ...'!$84:$84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Area" localSheetId="1">'SO 100 - STAVEBNÍ ÚPRAVY ...'!$C$4:$J$39,'SO 100 - STAVEBNÍ ÚPRAVY ...'!$C$45:$J$69,'SO 100 - STAVEBNÍ ÚPRAVY ...'!$C$75:$K$656</definedName>
    <definedName name="_xlnm.Print_Area" localSheetId="2">'SO 200 - PŘISVĚTLENÍ PŘEC...'!$C$4:$J$39,'SO 200 - PŘISVĚTLENÍ PŘEC...'!$C$45:$J$63,'SO 200 - PŘISVĚTLENÍ PŘEC...'!$C$69:$K$205</definedName>
    <definedName name="_xlnm.Print_Area" localSheetId="3">'VON - VEDLEJŠÍ A OSTATNÍ ...'!$C$4:$J$39,'VON - VEDLEJŠÍ A OSTATNÍ ...'!$C$45:$J$66,'VON - VEDLEJŠÍ A OSTATNÍ ...'!$C$72:$K$113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57" i="1"/>
  <c r="J35" i="4"/>
  <c r="AX57" i="1" s="1"/>
  <c r="BI113" i="4"/>
  <c r="BH113" i="4"/>
  <c r="BG113" i="4"/>
  <c r="BF113" i="4"/>
  <c r="T113" i="4"/>
  <c r="T112" i="4" s="1"/>
  <c r="R113" i="4"/>
  <c r="R112" i="4" s="1"/>
  <c r="P113" i="4"/>
  <c r="P112" i="4" s="1"/>
  <c r="BK113" i="4"/>
  <c r="BK112" i="4" s="1"/>
  <c r="J112" i="4" s="1"/>
  <c r="J65" i="4" s="1"/>
  <c r="J113" i="4"/>
  <c r="BE113" i="4"/>
  <c r="BI111" i="4"/>
  <c r="BH111" i="4"/>
  <c r="BG111" i="4"/>
  <c r="BF111" i="4"/>
  <c r="T111" i="4"/>
  <c r="T110" i="4"/>
  <c r="R111" i="4"/>
  <c r="R110" i="4" s="1"/>
  <c r="P111" i="4"/>
  <c r="P110" i="4"/>
  <c r="BK111" i="4"/>
  <c r="BK110" i="4" s="1"/>
  <c r="J110" i="4" s="1"/>
  <c r="J64" i="4" s="1"/>
  <c r="J111" i="4"/>
  <c r="BE111" i="4"/>
  <c r="BI108" i="4"/>
  <c r="BH108" i="4"/>
  <c r="BG108" i="4"/>
  <c r="BF108" i="4"/>
  <c r="T108" i="4"/>
  <c r="R108" i="4"/>
  <c r="P108" i="4"/>
  <c r="BK108" i="4"/>
  <c r="J108" i="4"/>
  <c r="BE108" i="4"/>
  <c r="BI105" i="4"/>
  <c r="BH105" i="4"/>
  <c r="BG105" i="4"/>
  <c r="BF105" i="4"/>
  <c r="T105" i="4"/>
  <c r="R105" i="4"/>
  <c r="P105" i="4"/>
  <c r="BK105" i="4"/>
  <c r="J105" i="4"/>
  <c r="BE105" i="4" s="1"/>
  <c r="BI103" i="4"/>
  <c r="BH103" i="4"/>
  <c r="BG103" i="4"/>
  <c r="BF103" i="4"/>
  <c r="T103" i="4"/>
  <c r="R103" i="4"/>
  <c r="P103" i="4"/>
  <c r="BK103" i="4"/>
  <c r="J103" i="4"/>
  <c r="BE103" i="4"/>
  <c r="BI102" i="4"/>
  <c r="BH102" i="4"/>
  <c r="BG102" i="4"/>
  <c r="BF102" i="4"/>
  <c r="T102" i="4"/>
  <c r="T101" i="4" s="1"/>
  <c r="R102" i="4"/>
  <c r="R101" i="4"/>
  <c r="P102" i="4"/>
  <c r="BK102" i="4"/>
  <c r="BK101" i="4"/>
  <c r="J101" i="4"/>
  <c r="J63" i="4" s="1"/>
  <c r="J102" i="4"/>
  <c r="BE102" i="4"/>
  <c r="BI99" i="4"/>
  <c r="BH99" i="4"/>
  <c r="BG99" i="4"/>
  <c r="BF99" i="4"/>
  <c r="T99" i="4"/>
  <c r="T96" i="4" s="1"/>
  <c r="R99" i="4"/>
  <c r="P99" i="4"/>
  <c r="BK99" i="4"/>
  <c r="J99" i="4"/>
  <c r="BE99" i="4" s="1"/>
  <c r="BI97" i="4"/>
  <c r="BH97" i="4"/>
  <c r="BG97" i="4"/>
  <c r="BF97" i="4"/>
  <c r="T97" i="4"/>
  <c r="R97" i="4"/>
  <c r="R96" i="4" s="1"/>
  <c r="P97" i="4"/>
  <c r="P96" i="4"/>
  <c r="BK97" i="4"/>
  <c r="BK96" i="4" s="1"/>
  <c r="J96" i="4" s="1"/>
  <c r="J62" i="4" s="1"/>
  <c r="J97" i="4"/>
  <c r="BE97" i="4"/>
  <c r="BI95" i="4"/>
  <c r="BH95" i="4"/>
  <c r="BG95" i="4"/>
  <c r="BF95" i="4"/>
  <c r="T95" i="4"/>
  <c r="R95" i="4"/>
  <c r="P95" i="4"/>
  <c r="BK95" i="4"/>
  <c r="J95" i="4"/>
  <c r="BE95" i="4"/>
  <c r="BI93" i="4"/>
  <c r="BH93" i="4"/>
  <c r="BG93" i="4"/>
  <c r="BF93" i="4"/>
  <c r="T93" i="4"/>
  <c r="R93" i="4"/>
  <c r="P93" i="4"/>
  <c r="BK93" i="4"/>
  <c r="J93" i="4"/>
  <c r="BE93" i="4" s="1"/>
  <c r="BI91" i="4"/>
  <c r="BH91" i="4"/>
  <c r="BG91" i="4"/>
  <c r="BF91" i="4"/>
  <c r="T91" i="4"/>
  <c r="R91" i="4"/>
  <c r="P91" i="4"/>
  <c r="BK91" i="4"/>
  <c r="J91" i="4"/>
  <c r="BE91" i="4"/>
  <c r="BI89" i="4"/>
  <c r="BH89" i="4"/>
  <c r="BG89" i="4"/>
  <c r="BF89" i="4"/>
  <c r="T89" i="4"/>
  <c r="R89" i="4"/>
  <c r="P89" i="4"/>
  <c r="BK89" i="4"/>
  <c r="J89" i="4"/>
  <c r="BE89" i="4" s="1"/>
  <c r="BI88" i="4"/>
  <c r="BH88" i="4"/>
  <c r="F36" i="4" s="1"/>
  <c r="BC57" i="1" s="1"/>
  <c r="BG88" i="4"/>
  <c r="BF88" i="4"/>
  <c r="F34" i="4" s="1"/>
  <c r="BA57" i="1" s="1"/>
  <c r="J34" i="4"/>
  <c r="AW57" i="1" s="1"/>
  <c r="T88" i="4"/>
  <c r="T87" i="4" s="1"/>
  <c r="R88" i="4"/>
  <c r="R87" i="4" s="1"/>
  <c r="R86" i="4" s="1"/>
  <c r="R85" i="4" s="1"/>
  <c r="P88" i="4"/>
  <c r="P87" i="4" s="1"/>
  <c r="BK88" i="4"/>
  <c r="BK87" i="4" s="1"/>
  <c r="J87" i="4" s="1"/>
  <c r="J61" i="4" s="1"/>
  <c r="J88" i="4"/>
  <c r="BE88" i="4"/>
  <c r="J81" i="4"/>
  <c r="F81" i="4"/>
  <c r="F79" i="4"/>
  <c r="E77" i="4"/>
  <c r="J54" i="4"/>
  <c r="F54" i="4"/>
  <c r="F52" i="4"/>
  <c r="E50" i="4"/>
  <c r="J24" i="4"/>
  <c r="E24" i="4"/>
  <c r="J82" i="4" s="1"/>
  <c r="J23" i="4"/>
  <c r="J18" i="4"/>
  <c r="E18" i="4"/>
  <c r="F82" i="4"/>
  <c r="F55" i="4"/>
  <c r="J17" i="4"/>
  <c r="J12" i="4"/>
  <c r="J79" i="4"/>
  <c r="J52" i="4"/>
  <c r="E7" i="4"/>
  <c r="E75" i="4" s="1"/>
  <c r="J37" i="3"/>
  <c r="J36" i="3"/>
  <c r="AY56" i="1" s="1"/>
  <c r="J35" i="3"/>
  <c r="AX56" i="1"/>
  <c r="BI203" i="3"/>
  <c r="BH203" i="3"/>
  <c r="BG203" i="3"/>
  <c r="BF203" i="3"/>
  <c r="T203" i="3"/>
  <c r="R203" i="3"/>
  <c r="P203" i="3"/>
  <c r="BK203" i="3"/>
  <c r="J203" i="3"/>
  <c r="BE203" i="3" s="1"/>
  <c r="BI201" i="3"/>
  <c r="BH201" i="3"/>
  <c r="BG201" i="3"/>
  <c r="BF201" i="3"/>
  <c r="T201" i="3"/>
  <c r="R201" i="3"/>
  <c r="P201" i="3"/>
  <c r="BK201" i="3"/>
  <c r="J201" i="3"/>
  <c r="BE201" i="3"/>
  <c r="BI198" i="3"/>
  <c r="BH198" i="3"/>
  <c r="BG198" i="3"/>
  <c r="BF198" i="3"/>
  <c r="T198" i="3"/>
  <c r="R198" i="3"/>
  <c r="P198" i="3"/>
  <c r="BK198" i="3"/>
  <c r="J198" i="3"/>
  <c r="BE198" i="3" s="1"/>
  <c r="BI193" i="3"/>
  <c r="BH193" i="3"/>
  <c r="BG193" i="3"/>
  <c r="BF193" i="3"/>
  <c r="T193" i="3"/>
  <c r="R193" i="3"/>
  <c r="P193" i="3"/>
  <c r="BK193" i="3"/>
  <c r="J193" i="3"/>
  <c r="BE193" i="3"/>
  <c r="BI188" i="3"/>
  <c r="BH188" i="3"/>
  <c r="BG188" i="3"/>
  <c r="BF188" i="3"/>
  <c r="T188" i="3"/>
  <c r="R188" i="3"/>
  <c r="P188" i="3"/>
  <c r="BK188" i="3"/>
  <c r="J188" i="3"/>
  <c r="BE188" i="3" s="1"/>
  <c r="BI186" i="3"/>
  <c r="BH186" i="3"/>
  <c r="BG186" i="3"/>
  <c r="BF186" i="3"/>
  <c r="T186" i="3"/>
  <c r="R186" i="3"/>
  <c r="P186" i="3"/>
  <c r="BK186" i="3"/>
  <c r="J186" i="3"/>
  <c r="BE186" i="3"/>
  <c r="BI184" i="3"/>
  <c r="BH184" i="3"/>
  <c r="BG184" i="3"/>
  <c r="BF184" i="3"/>
  <c r="T184" i="3"/>
  <c r="R184" i="3"/>
  <c r="P184" i="3"/>
  <c r="BK184" i="3"/>
  <c r="J184" i="3"/>
  <c r="BE184" i="3" s="1"/>
  <c r="BI182" i="3"/>
  <c r="BH182" i="3"/>
  <c r="BG182" i="3"/>
  <c r="BF182" i="3"/>
  <c r="T182" i="3"/>
  <c r="R182" i="3"/>
  <c r="P182" i="3"/>
  <c r="BK182" i="3"/>
  <c r="J182" i="3"/>
  <c r="BE182" i="3"/>
  <c r="BI180" i="3"/>
  <c r="BH180" i="3"/>
  <c r="BG180" i="3"/>
  <c r="BF180" i="3"/>
  <c r="T180" i="3"/>
  <c r="R180" i="3"/>
  <c r="P180" i="3"/>
  <c r="BK180" i="3"/>
  <c r="J180" i="3"/>
  <c r="BE180" i="3" s="1"/>
  <c r="BI179" i="3"/>
  <c r="BH179" i="3"/>
  <c r="BG179" i="3"/>
  <c r="BF179" i="3"/>
  <c r="T179" i="3"/>
  <c r="R179" i="3"/>
  <c r="P179" i="3"/>
  <c r="BK179" i="3"/>
  <c r="J179" i="3"/>
  <c r="BE179" i="3"/>
  <c r="BI178" i="3"/>
  <c r="BH178" i="3"/>
  <c r="BG178" i="3"/>
  <c r="BF178" i="3"/>
  <c r="T178" i="3"/>
  <c r="R178" i="3"/>
  <c r="P178" i="3"/>
  <c r="BK178" i="3"/>
  <c r="J178" i="3"/>
  <c r="BE178" i="3"/>
  <c r="BI177" i="3"/>
  <c r="BH177" i="3"/>
  <c r="BG177" i="3"/>
  <c r="BF177" i="3"/>
  <c r="T177" i="3"/>
  <c r="R177" i="3"/>
  <c r="P177" i="3"/>
  <c r="BK177" i="3"/>
  <c r="J177" i="3"/>
  <c r="BE177" i="3"/>
  <c r="BI175" i="3"/>
  <c r="BH175" i="3"/>
  <c r="BG175" i="3"/>
  <c r="BF175" i="3"/>
  <c r="T175" i="3"/>
  <c r="R175" i="3"/>
  <c r="P175" i="3"/>
  <c r="BK175" i="3"/>
  <c r="J175" i="3"/>
  <c r="BE175" i="3"/>
  <c r="BI172" i="3"/>
  <c r="BH172" i="3"/>
  <c r="BG172" i="3"/>
  <c r="BF172" i="3"/>
  <c r="T172" i="3"/>
  <c r="R172" i="3"/>
  <c r="P172" i="3"/>
  <c r="BK172" i="3"/>
  <c r="J172" i="3"/>
  <c r="BE172" i="3"/>
  <c r="BI170" i="3"/>
  <c r="BH170" i="3"/>
  <c r="BG170" i="3"/>
  <c r="BF170" i="3"/>
  <c r="T170" i="3"/>
  <c r="R170" i="3"/>
  <c r="P170" i="3"/>
  <c r="BK170" i="3"/>
  <c r="J170" i="3"/>
  <c r="BE170" i="3"/>
  <c r="BI168" i="3"/>
  <c r="BH168" i="3"/>
  <c r="BG168" i="3"/>
  <c r="BF168" i="3"/>
  <c r="T168" i="3"/>
  <c r="R168" i="3"/>
  <c r="P168" i="3"/>
  <c r="BK168" i="3"/>
  <c r="J168" i="3"/>
  <c r="BE168" i="3"/>
  <c r="BI163" i="3"/>
  <c r="BH163" i="3"/>
  <c r="BG163" i="3"/>
  <c r="BF163" i="3"/>
  <c r="T163" i="3"/>
  <c r="R163" i="3"/>
  <c r="P163" i="3"/>
  <c r="BK163" i="3"/>
  <c r="J163" i="3"/>
  <c r="BE163" i="3"/>
  <c r="BI162" i="3"/>
  <c r="BH162" i="3"/>
  <c r="BG162" i="3"/>
  <c r="BF162" i="3"/>
  <c r="T162" i="3"/>
  <c r="R162" i="3"/>
  <c r="P162" i="3"/>
  <c r="BK162" i="3"/>
  <c r="J162" i="3"/>
  <c r="BE162" i="3"/>
  <c r="BI160" i="3"/>
  <c r="BH160" i="3"/>
  <c r="BG160" i="3"/>
  <c r="BF160" i="3"/>
  <c r="T160" i="3"/>
  <c r="R160" i="3"/>
  <c r="P160" i="3"/>
  <c r="BK160" i="3"/>
  <c r="J160" i="3"/>
  <c r="BE160" i="3"/>
  <c r="BI158" i="3"/>
  <c r="BH158" i="3"/>
  <c r="BG158" i="3"/>
  <c r="BF158" i="3"/>
  <c r="T158" i="3"/>
  <c r="R158" i="3"/>
  <c r="P158" i="3"/>
  <c r="BK158" i="3"/>
  <c r="J158" i="3"/>
  <c r="BE158" i="3"/>
  <c r="BI155" i="3"/>
  <c r="BH155" i="3"/>
  <c r="BG155" i="3"/>
  <c r="BF155" i="3"/>
  <c r="T155" i="3"/>
  <c r="R155" i="3"/>
  <c r="P155" i="3"/>
  <c r="BK155" i="3"/>
  <c r="J155" i="3"/>
  <c r="BE155" i="3"/>
  <c r="BI153" i="3"/>
  <c r="BH153" i="3"/>
  <c r="BG153" i="3"/>
  <c r="BF153" i="3"/>
  <c r="T153" i="3"/>
  <c r="R153" i="3"/>
  <c r="P153" i="3"/>
  <c r="BK153" i="3"/>
  <c r="J153" i="3"/>
  <c r="BE153" i="3"/>
  <c r="BI151" i="3"/>
  <c r="BH151" i="3"/>
  <c r="BG151" i="3"/>
  <c r="BF151" i="3"/>
  <c r="T151" i="3"/>
  <c r="R151" i="3"/>
  <c r="P151" i="3"/>
  <c r="BK151" i="3"/>
  <c r="J151" i="3"/>
  <c r="BE151" i="3"/>
  <c r="BI149" i="3"/>
  <c r="BH149" i="3"/>
  <c r="BG149" i="3"/>
  <c r="BF149" i="3"/>
  <c r="T149" i="3"/>
  <c r="R149" i="3"/>
  <c r="P149" i="3"/>
  <c r="BK149" i="3"/>
  <c r="J149" i="3"/>
  <c r="BE149" i="3"/>
  <c r="BI148" i="3"/>
  <c r="BH148" i="3"/>
  <c r="BG148" i="3"/>
  <c r="BF148" i="3"/>
  <c r="T148" i="3"/>
  <c r="R148" i="3"/>
  <c r="P148" i="3"/>
  <c r="BK148" i="3"/>
  <c r="J148" i="3"/>
  <c r="BE148" i="3"/>
  <c r="BI147" i="3"/>
  <c r="BH147" i="3"/>
  <c r="BG147" i="3"/>
  <c r="BF147" i="3"/>
  <c r="T147" i="3"/>
  <c r="R147" i="3"/>
  <c r="P147" i="3"/>
  <c r="BK147" i="3"/>
  <c r="J147" i="3"/>
  <c r="BE147" i="3"/>
  <c r="BI145" i="3"/>
  <c r="BH145" i="3"/>
  <c r="BG145" i="3"/>
  <c r="BF145" i="3"/>
  <c r="T145" i="3"/>
  <c r="R145" i="3"/>
  <c r="P145" i="3"/>
  <c r="BK145" i="3"/>
  <c r="J145" i="3"/>
  <c r="BE145" i="3"/>
  <c r="BI143" i="3"/>
  <c r="BH143" i="3"/>
  <c r="BG143" i="3"/>
  <c r="BF143" i="3"/>
  <c r="T143" i="3"/>
  <c r="R143" i="3"/>
  <c r="P143" i="3"/>
  <c r="BK143" i="3"/>
  <c r="J143" i="3"/>
  <c r="BE143" i="3"/>
  <c r="BI141" i="3"/>
  <c r="BH141" i="3"/>
  <c r="BG141" i="3"/>
  <c r="BF141" i="3"/>
  <c r="T141" i="3"/>
  <c r="R141" i="3"/>
  <c r="P141" i="3"/>
  <c r="BK141" i="3"/>
  <c r="J141" i="3"/>
  <c r="BE141" i="3"/>
  <c r="BI136" i="3"/>
  <c r="BH136" i="3"/>
  <c r="BG136" i="3"/>
  <c r="BF136" i="3"/>
  <c r="T136" i="3"/>
  <c r="R136" i="3"/>
  <c r="R132" i="3" s="1"/>
  <c r="P136" i="3"/>
  <c r="BK136" i="3"/>
  <c r="J136" i="3"/>
  <c r="BE136" i="3"/>
  <c r="BI135" i="3"/>
  <c r="BH135" i="3"/>
  <c r="BG135" i="3"/>
  <c r="BF135" i="3"/>
  <c r="T135" i="3"/>
  <c r="R135" i="3"/>
  <c r="P135" i="3"/>
  <c r="BK135" i="3"/>
  <c r="BK132" i="3" s="1"/>
  <c r="J132" i="3" s="1"/>
  <c r="J62" i="3" s="1"/>
  <c r="J135" i="3"/>
  <c r="BE135" i="3"/>
  <c r="BI133" i="3"/>
  <c r="BH133" i="3"/>
  <c r="BG133" i="3"/>
  <c r="BF133" i="3"/>
  <c r="T133" i="3"/>
  <c r="T132" i="3"/>
  <c r="R133" i="3"/>
  <c r="P133" i="3"/>
  <c r="P132" i="3"/>
  <c r="BK133" i="3"/>
  <c r="J133" i="3"/>
  <c r="BE133" i="3" s="1"/>
  <c r="BI131" i="3"/>
  <c r="BH131" i="3"/>
  <c r="BG131" i="3"/>
  <c r="BF131" i="3"/>
  <c r="T131" i="3"/>
  <c r="R131" i="3"/>
  <c r="P131" i="3"/>
  <c r="BK131" i="3"/>
  <c r="J131" i="3"/>
  <c r="BE131" i="3"/>
  <c r="BI129" i="3"/>
  <c r="BH129" i="3"/>
  <c r="BG129" i="3"/>
  <c r="BF129" i="3"/>
  <c r="T129" i="3"/>
  <c r="R129" i="3"/>
  <c r="P129" i="3"/>
  <c r="BK129" i="3"/>
  <c r="J129" i="3"/>
  <c r="BE129" i="3"/>
  <c r="BI128" i="3"/>
  <c r="BH128" i="3"/>
  <c r="BG128" i="3"/>
  <c r="BF128" i="3"/>
  <c r="T128" i="3"/>
  <c r="R128" i="3"/>
  <c r="P128" i="3"/>
  <c r="BK128" i="3"/>
  <c r="J128" i="3"/>
  <c r="BE128" i="3"/>
  <c r="BI127" i="3"/>
  <c r="BH127" i="3"/>
  <c r="BG127" i="3"/>
  <c r="BF127" i="3"/>
  <c r="T127" i="3"/>
  <c r="R127" i="3"/>
  <c r="P127" i="3"/>
  <c r="BK127" i="3"/>
  <c r="J127" i="3"/>
  <c r="BE127" i="3"/>
  <c r="BI126" i="3"/>
  <c r="BH126" i="3"/>
  <c r="BG126" i="3"/>
  <c r="BF126" i="3"/>
  <c r="T126" i="3"/>
  <c r="R126" i="3"/>
  <c r="P126" i="3"/>
  <c r="BK126" i="3"/>
  <c r="J126" i="3"/>
  <c r="BE126" i="3"/>
  <c r="BI125" i="3"/>
  <c r="BH125" i="3"/>
  <c r="BG125" i="3"/>
  <c r="BF125" i="3"/>
  <c r="T125" i="3"/>
  <c r="R125" i="3"/>
  <c r="P125" i="3"/>
  <c r="BK125" i="3"/>
  <c r="J125" i="3"/>
  <c r="BE125" i="3"/>
  <c r="BI122" i="3"/>
  <c r="BH122" i="3"/>
  <c r="BG122" i="3"/>
  <c r="BF122" i="3"/>
  <c r="T122" i="3"/>
  <c r="R122" i="3"/>
  <c r="P122" i="3"/>
  <c r="BK122" i="3"/>
  <c r="J122" i="3"/>
  <c r="BE122" i="3"/>
  <c r="BI120" i="3"/>
  <c r="BH120" i="3"/>
  <c r="BG120" i="3"/>
  <c r="BF120" i="3"/>
  <c r="T120" i="3"/>
  <c r="R120" i="3"/>
  <c r="P120" i="3"/>
  <c r="BK120" i="3"/>
  <c r="J120" i="3"/>
  <c r="BE120" i="3"/>
  <c r="BI118" i="3"/>
  <c r="BH118" i="3"/>
  <c r="BG118" i="3"/>
  <c r="BF118" i="3"/>
  <c r="T118" i="3"/>
  <c r="R118" i="3"/>
  <c r="P118" i="3"/>
  <c r="BK118" i="3"/>
  <c r="J118" i="3"/>
  <c r="BE118" i="3"/>
  <c r="BI116" i="3"/>
  <c r="BH116" i="3"/>
  <c r="BG116" i="3"/>
  <c r="BF116" i="3"/>
  <c r="T116" i="3"/>
  <c r="R116" i="3"/>
  <c r="P116" i="3"/>
  <c r="BK116" i="3"/>
  <c r="J116" i="3"/>
  <c r="BE116" i="3"/>
  <c r="BI114" i="3"/>
  <c r="BH114" i="3"/>
  <c r="BG114" i="3"/>
  <c r="BF114" i="3"/>
  <c r="T114" i="3"/>
  <c r="R114" i="3"/>
  <c r="P114" i="3"/>
  <c r="BK114" i="3"/>
  <c r="J114" i="3"/>
  <c r="BE114" i="3"/>
  <c r="BI110" i="3"/>
  <c r="BH110" i="3"/>
  <c r="BG110" i="3"/>
  <c r="BF110" i="3"/>
  <c r="T110" i="3"/>
  <c r="R110" i="3"/>
  <c r="P110" i="3"/>
  <c r="BK110" i="3"/>
  <c r="J110" i="3"/>
  <c r="BE110" i="3"/>
  <c r="BI109" i="3"/>
  <c r="BH109" i="3"/>
  <c r="BG109" i="3"/>
  <c r="BF109" i="3"/>
  <c r="T109" i="3"/>
  <c r="R109" i="3"/>
  <c r="P109" i="3"/>
  <c r="BK109" i="3"/>
  <c r="J109" i="3"/>
  <c r="BE109" i="3"/>
  <c r="BI107" i="3"/>
  <c r="BH107" i="3"/>
  <c r="BG107" i="3"/>
  <c r="BF107" i="3"/>
  <c r="T107" i="3"/>
  <c r="R107" i="3"/>
  <c r="P107" i="3"/>
  <c r="BK107" i="3"/>
  <c r="J107" i="3"/>
  <c r="BE107" i="3"/>
  <c r="BI106" i="3"/>
  <c r="BH106" i="3"/>
  <c r="BG106" i="3"/>
  <c r="BF106" i="3"/>
  <c r="T106" i="3"/>
  <c r="R106" i="3"/>
  <c r="P106" i="3"/>
  <c r="BK106" i="3"/>
  <c r="J106" i="3"/>
  <c r="BE106" i="3"/>
  <c r="BI105" i="3"/>
  <c r="BH105" i="3"/>
  <c r="BG105" i="3"/>
  <c r="BF105" i="3"/>
  <c r="T105" i="3"/>
  <c r="R105" i="3"/>
  <c r="P105" i="3"/>
  <c r="BK105" i="3"/>
  <c r="J105" i="3"/>
  <c r="BE105" i="3"/>
  <c r="BI104" i="3"/>
  <c r="BH104" i="3"/>
  <c r="BG104" i="3"/>
  <c r="BF104" i="3"/>
  <c r="T104" i="3"/>
  <c r="R104" i="3"/>
  <c r="P104" i="3"/>
  <c r="BK104" i="3"/>
  <c r="J104" i="3"/>
  <c r="BE104" i="3"/>
  <c r="BI103" i="3"/>
  <c r="BH103" i="3"/>
  <c r="BG103" i="3"/>
  <c r="BF103" i="3"/>
  <c r="T103" i="3"/>
  <c r="R103" i="3"/>
  <c r="P103" i="3"/>
  <c r="BK103" i="3"/>
  <c r="J103" i="3"/>
  <c r="BE103" i="3"/>
  <c r="BI101" i="3"/>
  <c r="BH101" i="3"/>
  <c r="BG101" i="3"/>
  <c r="BF101" i="3"/>
  <c r="T101" i="3"/>
  <c r="R101" i="3"/>
  <c r="P101" i="3"/>
  <c r="BK101" i="3"/>
  <c r="J101" i="3"/>
  <c r="BE101" i="3"/>
  <c r="BI100" i="3"/>
  <c r="BH100" i="3"/>
  <c r="BG100" i="3"/>
  <c r="BF100" i="3"/>
  <c r="T100" i="3"/>
  <c r="R100" i="3"/>
  <c r="P100" i="3"/>
  <c r="BK100" i="3"/>
  <c r="J100" i="3"/>
  <c r="BE100" i="3"/>
  <c r="BI99" i="3"/>
  <c r="BH99" i="3"/>
  <c r="BG99" i="3"/>
  <c r="BF99" i="3"/>
  <c r="T99" i="3"/>
  <c r="R99" i="3"/>
  <c r="P99" i="3"/>
  <c r="BK99" i="3"/>
  <c r="J99" i="3"/>
  <c r="BE99" i="3"/>
  <c r="BI98" i="3"/>
  <c r="BH98" i="3"/>
  <c r="BG98" i="3"/>
  <c r="BF98" i="3"/>
  <c r="T98" i="3"/>
  <c r="R98" i="3"/>
  <c r="P98" i="3"/>
  <c r="BK98" i="3"/>
  <c r="J98" i="3"/>
  <c r="BE98" i="3"/>
  <c r="BI95" i="3"/>
  <c r="BH95" i="3"/>
  <c r="BG95" i="3"/>
  <c r="BF95" i="3"/>
  <c r="T95" i="3"/>
  <c r="R95" i="3"/>
  <c r="P95" i="3"/>
  <c r="BK95" i="3"/>
  <c r="J95" i="3"/>
  <c r="BE95" i="3"/>
  <c r="BI94" i="3"/>
  <c r="BH94" i="3"/>
  <c r="BG94" i="3"/>
  <c r="BF94" i="3"/>
  <c r="T94" i="3"/>
  <c r="R94" i="3"/>
  <c r="P94" i="3"/>
  <c r="BK94" i="3"/>
  <c r="J94" i="3"/>
  <c r="BE94" i="3"/>
  <c r="BI93" i="3"/>
  <c r="BH93" i="3"/>
  <c r="BG93" i="3"/>
  <c r="BF93" i="3"/>
  <c r="T93" i="3"/>
  <c r="R93" i="3"/>
  <c r="P93" i="3"/>
  <c r="BK93" i="3"/>
  <c r="J93" i="3"/>
  <c r="BE93" i="3"/>
  <c r="BI92" i="3"/>
  <c r="BH92" i="3"/>
  <c r="BG92" i="3"/>
  <c r="BF92" i="3"/>
  <c r="T92" i="3"/>
  <c r="R92" i="3"/>
  <c r="P92" i="3"/>
  <c r="BK92" i="3"/>
  <c r="J92" i="3"/>
  <c r="BE92" i="3"/>
  <c r="BI91" i="3"/>
  <c r="BH91" i="3"/>
  <c r="BG91" i="3"/>
  <c r="BF91" i="3"/>
  <c r="T91" i="3"/>
  <c r="R91" i="3"/>
  <c r="P91" i="3"/>
  <c r="BK91" i="3"/>
  <c r="J91" i="3"/>
  <c r="BE91" i="3"/>
  <c r="BI89" i="3"/>
  <c r="BH89" i="3"/>
  <c r="BG89" i="3"/>
  <c r="BF89" i="3"/>
  <c r="T89" i="3"/>
  <c r="R89" i="3"/>
  <c r="P89" i="3"/>
  <c r="BK89" i="3"/>
  <c r="J89" i="3"/>
  <c r="BE89" i="3"/>
  <c r="BI88" i="3"/>
  <c r="BH88" i="3"/>
  <c r="BG88" i="3"/>
  <c r="BF88" i="3"/>
  <c r="T88" i="3"/>
  <c r="R88" i="3"/>
  <c r="R84" i="3" s="1"/>
  <c r="R83" i="3" s="1"/>
  <c r="R82" i="3" s="1"/>
  <c r="P88" i="3"/>
  <c r="BK88" i="3"/>
  <c r="J88" i="3"/>
  <c r="BE88" i="3"/>
  <c r="BI87" i="3"/>
  <c r="BH87" i="3"/>
  <c r="BG87" i="3"/>
  <c r="BF87" i="3"/>
  <c r="T87" i="3"/>
  <c r="R87" i="3"/>
  <c r="P87" i="3"/>
  <c r="BK87" i="3"/>
  <c r="J87" i="3"/>
  <c r="BE87" i="3"/>
  <c r="BI85" i="3"/>
  <c r="F37" i="3"/>
  <c r="BD56" i="1" s="1"/>
  <c r="BH85" i="3"/>
  <c r="BG85" i="3"/>
  <c r="F35" i="3"/>
  <c r="BB56" i="1" s="1"/>
  <c r="BF85" i="3"/>
  <c r="T85" i="3"/>
  <c r="T84" i="3"/>
  <c r="T83" i="3" s="1"/>
  <c r="T82" i="3" s="1"/>
  <c r="R85" i="3"/>
  <c r="P85" i="3"/>
  <c r="P84" i="3"/>
  <c r="P83" i="3" s="1"/>
  <c r="P82" i="3" s="1"/>
  <c r="AU56" i="1" s="1"/>
  <c r="BK85" i="3"/>
  <c r="J85" i="3"/>
  <c r="BE85" i="3" s="1"/>
  <c r="F33" i="3" s="1"/>
  <c r="AZ56" i="1" s="1"/>
  <c r="J78" i="3"/>
  <c r="F78" i="3"/>
  <c r="F76" i="3"/>
  <c r="E74" i="3"/>
  <c r="J54" i="3"/>
  <c r="F54" i="3"/>
  <c r="F52" i="3"/>
  <c r="E50" i="3"/>
  <c r="J24" i="3"/>
  <c r="E24" i="3"/>
  <c r="J79" i="3" s="1"/>
  <c r="J55" i="3"/>
  <c r="J23" i="3"/>
  <c r="J18" i="3"/>
  <c r="E18" i="3"/>
  <c r="F79" i="3"/>
  <c r="F55" i="3"/>
  <c r="J17" i="3"/>
  <c r="J12" i="3"/>
  <c r="J76" i="3"/>
  <c r="J52" i="3"/>
  <c r="E7" i="3"/>
  <c r="E72" i="3" s="1"/>
  <c r="E48" i="3"/>
  <c r="J37" i="2"/>
  <c r="J36" i="2"/>
  <c r="AY55" i="1" s="1"/>
  <c r="J35" i="2"/>
  <c r="AX55" i="1" s="1"/>
  <c r="BI656" i="2"/>
  <c r="BH656" i="2"/>
  <c r="BG656" i="2"/>
  <c r="BF656" i="2"/>
  <c r="T656" i="2"/>
  <c r="T655" i="2" s="1"/>
  <c r="R656" i="2"/>
  <c r="R655" i="2" s="1"/>
  <c r="P656" i="2"/>
  <c r="P655" i="2" s="1"/>
  <c r="BK656" i="2"/>
  <c r="BK655" i="2" s="1"/>
  <c r="J655" i="2" s="1"/>
  <c r="J68" i="2" s="1"/>
  <c r="J656" i="2"/>
  <c r="BE656" i="2"/>
  <c r="BI650" i="2"/>
  <c r="BH650" i="2"/>
  <c r="BG650" i="2"/>
  <c r="BF650" i="2"/>
  <c r="T650" i="2"/>
  <c r="R650" i="2"/>
  <c r="P650" i="2"/>
  <c r="BK650" i="2"/>
  <c r="J650" i="2"/>
  <c r="BE650" i="2" s="1"/>
  <c r="BI647" i="2"/>
  <c r="BH647" i="2"/>
  <c r="BG647" i="2"/>
  <c r="BF647" i="2"/>
  <c r="T647" i="2"/>
  <c r="R647" i="2"/>
  <c r="P647" i="2"/>
  <c r="BK647" i="2"/>
  <c r="J647" i="2"/>
  <c r="BE647" i="2" s="1"/>
  <c r="BI644" i="2"/>
  <c r="BH644" i="2"/>
  <c r="BG644" i="2"/>
  <c r="BF644" i="2"/>
  <c r="T644" i="2"/>
  <c r="R644" i="2"/>
  <c r="P644" i="2"/>
  <c r="BK644" i="2"/>
  <c r="J644" i="2"/>
  <c r="BE644" i="2" s="1"/>
  <c r="BI641" i="2"/>
  <c r="BH641" i="2"/>
  <c r="BG641" i="2"/>
  <c r="BF641" i="2"/>
  <c r="T641" i="2"/>
  <c r="R641" i="2"/>
  <c r="P641" i="2"/>
  <c r="BK641" i="2"/>
  <c r="J641" i="2"/>
  <c r="BE641" i="2" s="1"/>
  <c r="BI639" i="2"/>
  <c r="BH639" i="2"/>
  <c r="BG639" i="2"/>
  <c r="BF639" i="2"/>
  <c r="T639" i="2"/>
  <c r="R639" i="2"/>
  <c r="P639" i="2"/>
  <c r="BK639" i="2"/>
  <c r="J639" i="2"/>
  <c r="BE639" i="2" s="1"/>
  <c r="BI636" i="2"/>
  <c r="BH636" i="2"/>
  <c r="BG636" i="2"/>
  <c r="BF636" i="2"/>
  <c r="T636" i="2"/>
  <c r="T635" i="2" s="1"/>
  <c r="R636" i="2"/>
  <c r="R635" i="2" s="1"/>
  <c r="P636" i="2"/>
  <c r="BK636" i="2"/>
  <c r="BK635" i="2" s="1"/>
  <c r="J635" i="2" s="1"/>
  <c r="J67" i="2" s="1"/>
  <c r="J636" i="2"/>
  <c r="BE636" i="2"/>
  <c r="BI631" i="2"/>
  <c r="BH631" i="2"/>
  <c r="BG631" i="2"/>
  <c r="BF631" i="2"/>
  <c r="T631" i="2"/>
  <c r="R631" i="2"/>
  <c r="P631" i="2"/>
  <c r="BK631" i="2"/>
  <c r="J631" i="2"/>
  <c r="BE631" i="2" s="1"/>
  <c r="BI629" i="2"/>
  <c r="BH629" i="2"/>
  <c r="BG629" i="2"/>
  <c r="BF629" i="2"/>
  <c r="T629" i="2"/>
  <c r="R629" i="2"/>
  <c r="P629" i="2"/>
  <c r="BK629" i="2"/>
  <c r="J629" i="2"/>
  <c r="BE629" i="2" s="1"/>
  <c r="BI625" i="2"/>
  <c r="BH625" i="2"/>
  <c r="BG625" i="2"/>
  <c r="BF625" i="2"/>
  <c r="T625" i="2"/>
  <c r="R625" i="2"/>
  <c r="P625" i="2"/>
  <c r="BK625" i="2"/>
  <c r="J625" i="2"/>
  <c r="BE625" i="2" s="1"/>
  <c r="BI622" i="2"/>
  <c r="BH622" i="2"/>
  <c r="BG622" i="2"/>
  <c r="BF622" i="2"/>
  <c r="T622" i="2"/>
  <c r="R622" i="2"/>
  <c r="P622" i="2"/>
  <c r="BK622" i="2"/>
  <c r="J622" i="2"/>
  <c r="BE622" i="2" s="1"/>
  <c r="BI617" i="2"/>
  <c r="BH617" i="2"/>
  <c r="BG617" i="2"/>
  <c r="BF617" i="2"/>
  <c r="T617" i="2"/>
  <c r="R617" i="2"/>
  <c r="P617" i="2"/>
  <c r="BK617" i="2"/>
  <c r="J617" i="2"/>
  <c r="BE617" i="2" s="1"/>
  <c r="BI612" i="2"/>
  <c r="BH612" i="2"/>
  <c r="BG612" i="2"/>
  <c r="BF612" i="2"/>
  <c r="T612" i="2"/>
  <c r="R612" i="2"/>
  <c r="P612" i="2"/>
  <c r="BK612" i="2"/>
  <c r="J612" i="2"/>
  <c r="BE612" i="2" s="1"/>
  <c r="BI610" i="2"/>
  <c r="BH610" i="2"/>
  <c r="BG610" i="2"/>
  <c r="BF610" i="2"/>
  <c r="T610" i="2"/>
  <c r="R610" i="2"/>
  <c r="P610" i="2"/>
  <c r="BK610" i="2"/>
  <c r="J610" i="2"/>
  <c r="BE610" i="2" s="1"/>
  <c r="BI608" i="2"/>
  <c r="BH608" i="2"/>
  <c r="BG608" i="2"/>
  <c r="BF608" i="2"/>
  <c r="T608" i="2"/>
  <c r="R608" i="2"/>
  <c r="P608" i="2"/>
  <c r="BK608" i="2"/>
  <c r="J608" i="2"/>
  <c r="BE608" i="2" s="1"/>
  <c r="BI602" i="2"/>
  <c r="BH602" i="2"/>
  <c r="BG602" i="2"/>
  <c r="BF602" i="2"/>
  <c r="T602" i="2"/>
  <c r="R602" i="2"/>
  <c r="P602" i="2"/>
  <c r="BK602" i="2"/>
  <c r="J602" i="2"/>
  <c r="BE602" i="2" s="1"/>
  <c r="BI596" i="2"/>
  <c r="BH596" i="2"/>
  <c r="BG596" i="2"/>
  <c r="BF596" i="2"/>
  <c r="T596" i="2"/>
  <c r="R596" i="2"/>
  <c r="P596" i="2"/>
  <c r="BK596" i="2"/>
  <c r="J596" i="2"/>
  <c r="BE596" i="2" s="1"/>
  <c r="BI593" i="2"/>
  <c r="BH593" i="2"/>
  <c r="BG593" i="2"/>
  <c r="BF593" i="2"/>
  <c r="T593" i="2"/>
  <c r="R593" i="2"/>
  <c r="P593" i="2"/>
  <c r="BK593" i="2"/>
  <c r="J593" i="2"/>
  <c r="BE593" i="2" s="1"/>
  <c r="BI590" i="2"/>
  <c r="BH590" i="2"/>
  <c r="BG590" i="2"/>
  <c r="BF590" i="2"/>
  <c r="T590" i="2"/>
  <c r="R590" i="2"/>
  <c r="P590" i="2"/>
  <c r="BK590" i="2"/>
  <c r="J590" i="2"/>
  <c r="BE590" i="2"/>
  <c r="BI586" i="2"/>
  <c r="BH586" i="2"/>
  <c r="BG586" i="2"/>
  <c r="BF586" i="2"/>
  <c r="T586" i="2"/>
  <c r="R586" i="2"/>
  <c r="P586" i="2"/>
  <c r="BK586" i="2"/>
  <c r="J586" i="2"/>
  <c r="BE586" i="2" s="1"/>
  <c r="BI583" i="2"/>
  <c r="BH583" i="2"/>
  <c r="BG583" i="2"/>
  <c r="BF583" i="2"/>
  <c r="T583" i="2"/>
  <c r="R583" i="2"/>
  <c r="P583" i="2"/>
  <c r="BK583" i="2"/>
  <c r="J583" i="2"/>
  <c r="BE583" i="2"/>
  <c r="BI579" i="2"/>
  <c r="BH579" i="2"/>
  <c r="BG579" i="2"/>
  <c r="BF579" i="2"/>
  <c r="T579" i="2"/>
  <c r="R579" i="2"/>
  <c r="P579" i="2"/>
  <c r="BK579" i="2"/>
  <c r="J579" i="2"/>
  <c r="BE579" i="2" s="1"/>
  <c r="BI570" i="2"/>
  <c r="BH570" i="2"/>
  <c r="BG570" i="2"/>
  <c r="BF570" i="2"/>
  <c r="T570" i="2"/>
  <c r="R570" i="2"/>
  <c r="P570" i="2"/>
  <c r="BK570" i="2"/>
  <c r="J570" i="2"/>
  <c r="BE570" i="2"/>
  <c r="BI568" i="2"/>
  <c r="BH568" i="2"/>
  <c r="BG568" i="2"/>
  <c r="BF568" i="2"/>
  <c r="T568" i="2"/>
  <c r="R568" i="2"/>
  <c r="P568" i="2"/>
  <c r="BK568" i="2"/>
  <c r="J568" i="2"/>
  <c r="BE568" i="2" s="1"/>
  <c r="BI565" i="2"/>
  <c r="BH565" i="2"/>
  <c r="BG565" i="2"/>
  <c r="BF565" i="2"/>
  <c r="T565" i="2"/>
  <c r="R565" i="2"/>
  <c r="P565" i="2"/>
  <c r="BK565" i="2"/>
  <c r="J565" i="2"/>
  <c r="BE565" i="2"/>
  <c r="BI560" i="2"/>
  <c r="BH560" i="2"/>
  <c r="BG560" i="2"/>
  <c r="BF560" i="2"/>
  <c r="T560" i="2"/>
  <c r="R560" i="2"/>
  <c r="P560" i="2"/>
  <c r="BK560" i="2"/>
  <c r="J560" i="2"/>
  <c r="BE560" i="2" s="1"/>
  <c r="BI555" i="2"/>
  <c r="BH555" i="2"/>
  <c r="BG555" i="2"/>
  <c r="BF555" i="2"/>
  <c r="T555" i="2"/>
  <c r="R555" i="2"/>
  <c r="P555" i="2"/>
  <c r="BK555" i="2"/>
  <c r="J555" i="2"/>
  <c r="BE555" i="2"/>
  <c r="BI547" i="2"/>
  <c r="BH547" i="2"/>
  <c r="BG547" i="2"/>
  <c r="BF547" i="2"/>
  <c r="T547" i="2"/>
  <c r="R547" i="2"/>
  <c r="P547" i="2"/>
  <c r="BK547" i="2"/>
  <c r="J547" i="2"/>
  <c r="BE547" i="2" s="1"/>
  <c r="BI542" i="2"/>
  <c r="BH542" i="2"/>
  <c r="BG542" i="2"/>
  <c r="BF542" i="2"/>
  <c r="T542" i="2"/>
  <c r="R542" i="2"/>
  <c r="P542" i="2"/>
  <c r="BK542" i="2"/>
  <c r="J542" i="2"/>
  <c r="BE542" i="2"/>
  <c r="BI535" i="2"/>
  <c r="BH535" i="2"/>
  <c r="BG535" i="2"/>
  <c r="BF535" i="2"/>
  <c r="T535" i="2"/>
  <c r="R535" i="2"/>
  <c r="P535" i="2"/>
  <c r="BK535" i="2"/>
  <c r="J535" i="2"/>
  <c r="BE535" i="2" s="1"/>
  <c r="BI528" i="2"/>
  <c r="BH528" i="2"/>
  <c r="BG528" i="2"/>
  <c r="BF528" i="2"/>
  <c r="T528" i="2"/>
  <c r="R528" i="2"/>
  <c r="P528" i="2"/>
  <c r="BK528" i="2"/>
  <c r="J528" i="2"/>
  <c r="BE528" i="2"/>
  <c r="BI526" i="2"/>
  <c r="BH526" i="2"/>
  <c r="BG526" i="2"/>
  <c r="BF526" i="2"/>
  <c r="T526" i="2"/>
  <c r="R526" i="2"/>
  <c r="P526" i="2"/>
  <c r="BK526" i="2"/>
  <c r="J526" i="2"/>
  <c r="BE526" i="2" s="1"/>
  <c r="BI525" i="2"/>
  <c r="BH525" i="2"/>
  <c r="BG525" i="2"/>
  <c r="BF525" i="2"/>
  <c r="T525" i="2"/>
  <c r="R525" i="2"/>
  <c r="P525" i="2"/>
  <c r="BK525" i="2"/>
  <c r="J525" i="2"/>
  <c r="BE525" i="2"/>
  <c r="BI524" i="2"/>
  <c r="BH524" i="2"/>
  <c r="BG524" i="2"/>
  <c r="BF524" i="2"/>
  <c r="T524" i="2"/>
  <c r="R524" i="2"/>
  <c r="P524" i="2"/>
  <c r="BK524" i="2"/>
  <c r="J524" i="2"/>
  <c r="BE524" i="2" s="1"/>
  <c r="BI523" i="2"/>
  <c r="BH523" i="2"/>
  <c r="BG523" i="2"/>
  <c r="BF523" i="2"/>
  <c r="T523" i="2"/>
  <c r="R523" i="2"/>
  <c r="P523" i="2"/>
  <c r="BK523" i="2"/>
  <c r="J523" i="2"/>
  <c r="BE523" i="2"/>
  <c r="BI516" i="2"/>
  <c r="BH516" i="2"/>
  <c r="BG516" i="2"/>
  <c r="BF516" i="2"/>
  <c r="T516" i="2"/>
  <c r="R516" i="2"/>
  <c r="P516" i="2"/>
  <c r="BK516" i="2"/>
  <c r="J516" i="2"/>
  <c r="BE516" i="2" s="1"/>
  <c r="BI501" i="2"/>
  <c r="BH501" i="2"/>
  <c r="BG501" i="2"/>
  <c r="BF501" i="2"/>
  <c r="T501" i="2"/>
  <c r="R501" i="2"/>
  <c r="P501" i="2"/>
  <c r="BK501" i="2"/>
  <c r="J501" i="2"/>
  <c r="BE501" i="2"/>
  <c r="BI496" i="2"/>
  <c r="BH496" i="2"/>
  <c r="BG496" i="2"/>
  <c r="BF496" i="2"/>
  <c r="T496" i="2"/>
  <c r="R496" i="2"/>
  <c r="P496" i="2"/>
  <c r="BK496" i="2"/>
  <c r="J496" i="2"/>
  <c r="BE496" i="2" s="1"/>
  <c r="BI493" i="2"/>
  <c r="BH493" i="2"/>
  <c r="BG493" i="2"/>
  <c r="BF493" i="2"/>
  <c r="T493" i="2"/>
  <c r="R493" i="2"/>
  <c r="P493" i="2"/>
  <c r="BK493" i="2"/>
  <c r="J493" i="2"/>
  <c r="BE493" i="2"/>
  <c r="BI483" i="2"/>
  <c r="BH483" i="2"/>
  <c r="BG483" i="2"/>
  <c r="BF483" i="2"/>
  <c r="T483" i="2"/>
  <c r="R483" i="2"/>
  <c r="P483" i="2"/>
  <c r="BK483" i="2"/>
  <c r="J483" i="2"/>
  <c r="BE483" i="2" s="1"/>
  <c r="BI455" i="2"/>
  <c r="BH455" i="2"/>
  <c r="BG455" i="2"/>
  <c r="BF455" i="2"/>
  <c r="T455" i="2"/>
  <c r="R455" i="2"/>
  <c r="P455" i="2"/>
  <c r="BK455" i="2"/>
  <c r="J455" i="2"/>
  <c r="BE455" i="2"/>
  <c r="BI454" i="2"/>
  <c r="BH454" i="2"/>
  <c r="BG454" i="2"/>
  <c r="BF454" i="2"/>
  <c r="T454" i="2"/>
  <c r="R454" i="2"/>
  <c r="P454" i="2"/>
  <c r="BK454" i="2"/>
  <c r="J454" i="2"/>
  <c r="BE454" i="2" s="1"/>
  <c r="BI451" i="2"/>
  <c r="BH451" i="2"/>
  <c r="BG451" i="2"/>
  <c r="BF451" i="2"/>
  <c r="T451" i="2"/>
  <c r="R451" i="2"/>
  <c r="P451" i="2"/>
  <c r="BK451" i="2"/>
  <c r="J451" i="2"/>
  <c r="BE451" i="2"/>
  <c r="BI449" i="2"/>
  <c r="BH449" i="2"/>
  <c r="BG449" i="2"/>
  <c r="BF449" i="2"/>
  <c r="T449" i="2"/>
  <c r="R449" i="2"/>
  <c r="R448" i="2"/>
  <c r="P449" i="2"/>
  <c r="P448" i="2" s="1"/>
  <c r="BK449" i="2"/>
  <c r="BK448" i="2"/>
  <c r="J448" i="2"/>
  <c r="J66" i="2" s="1"/>
  <c r="J449" i="2"/>
  <c r="BE449" i="2" s="1"/>
  <c r="BI446" i="2"/>
  <c r="BH446" i="2"/>
  <c r="BG446" i="2"/>
  <c r="BF446" i="2"/>
  <c r="T446" i="2"/>
  <c r="R446" i="2"/>
  <c r="P446" i="2"/>
  <c r="BK446" i="2"/>
  <c r="J446" i="2"/>
  <c r="BE446" i="2" s="1"/>
  <c r="BI445" i="2"/>
  <c r="BH445" i="2"/>
  <c r="BG445" i="2"/>
  <c r="BF445" i="2"/>
  <c r="T445" i="2"/>
  <c r="R445" i="2"/>
  <c r="P445" i="2"/>
  <c r="BK445" i="2"/>
  <c r="J445" i="2"/>
  <c r="BE445" i="2"/>
  <c r="BI443" i="2"/>
  <c r="BH443" i="2"/>
  <c r="BG443" i="2"/>
  <c r="BF443" i="2"/>
  <c r="T443" i="2"/>
  <c r="R443" i="2"/>
  <c r="P443" i="2"/>
  <c r="BK443" i="2"/>
  <c r="J443" i="2"/>
  <c r="BE443" i="2" s="1"/>
  <c r="BI442" i="2"/>
  <c r="BH442" i="2"/>
  <c r="BG442" i="2"/>
  <c r="BF442" i="2"/>
  <c r="T442" i="2"/>
  <c r="R442" i="2"/>
  <c r="P442" i="2"/>
  <c r="BK442" i="2"/>
  <c r="J442" i="2"/>
  <c r="BE442" i="2"/>
  <c r="BI441" i="2"/>
  <c r="BH441" i="2"/>
  <c r="BG441" i="2"/>
  <c r="BF441" i="2"/>
  <c r="T441" i="2"/>
  <c r="R441" i="2"/>
  <c r="P441" i="2"/>
  <c r="BK441" i="2"/>
  <c r="J441" i="2"/>
  <c r="BE441" i="2" s="1"/>
  <c r="BI440" i="2"/>
  <c r="BH440" i="2"/>
  <c r="BG440" i="2"/>
  <c r="BF440" i="2"/>
  <c r="T440" i="2"/>
  <c r="R440" i="2"/>
  <c r="P440" i="2"/>
  <c r="BK440" i="2"/>
  <c r="J440" i="2"/>
  <c r="BE440" i="2"/>
  <c r="BI439" i="2"/>
  <c r="BH439" i="2"/>
  <c r="BG439" i="2"/>
  <c r="BF439" i="2"/>
  <c r="T439" i="2"/>
  <c r="R439" i="2"/>
  <c r="P439" i="2"/>
  <c r="BK439" i="2"/>
  <c r="J439" i="2"/>
  <c r="BE439" i="2" s="1"/>
  <c r="BI438" i="2"/>
  <c r="BH438" i="2"/>
  <c r="BG438" i="2"/>
  <c r="BF438" i="2"/>
  <c r="T438" i="2"/>
  <c r="R438" i="2"/>
  <c r="P438" i="2"/>
  <c r="BK438" i="2"/>
  <c r="J438" i="2"/>
  <c r="BE438" i="2"/>
  <c r="BI436" i="2"/>
  <c r="BH436" i="2"/>
  <c r="BG436" i="2"/>
  <c r="BF436" i="2"/>
  <c r="T436" i="2"/>
  <c r="R436" i="2"/>
  <c r="P436" i="2"/>
  <c r="BK436" i="2"/>
  <c r="J436" i="2"/>
  <c r="BE436" i="2" s="1"/>
  <c r="BI435" i="2"/>
  <c r="BH435" i="2"/>
  <c r="BG435" i="2"/>
  <c r="BF435" i="2"/>
  <c r="T435" i="2"/>
  <c r="R435" i="2"/>
  <c r="P435" i="2"/>
  <c r="BK435" i="2"/>
  <c r="J435" i="2"/>
  <c r="BE435" i="2"/>
  <c r="BI432" i="2"/>
  <c r="BH432" i="2"/>
  <c r="BG432" i="2"/>
  <c r="BF432" i="2"/>
  <c r="T432" i="2"/>
  <c r="R432" i="2"/>
  <c r="P432" i="2"/>
  <c r="BK432" i="2"/>
  <c r="J432" i="2"/>
  <c r="BE432" i="2" s="1"/>
  <c r="BI428" i="2"/>
  <c r="BH428" i="2"/>
  <c r="BG428" i="2"/>
  <c r="BF428" i="2"/>
  <c r="T428" i="2"/>
  <c r="R428" i="2"/>
  <c r="P428" i="2"/>
  <c r="BK428" i="2"/>
  <c r="J428" i="2"/>
  <c r="BE428" i="2"/>
  <c r="BI426" i="2"/>
  <c r="BH426" i="2"/>
  <c r="BG426" i="2"/>
  <c r="BF426" i="2"/>
  <c r="T426" i="2"/>
  <c r="R426" i="2"/>
  <c r="R425" i="2"/>
  <c r="P426" i="2"/>
  <c r="BK426" i="2"/>
  <c r="BK425" i="2"/>
  <c r="J425" i="2"/>
  <c r="J65" i="2" s="1"/>
  <c r="J426" i="2"/>
  <c r="BE426" i="2" s="1"/>
  <c r="BI423" i="2"/>
  <c r="BH423" i="2"/>
  <c r="BG423" i="2"/>
  <c r="BF423" i="2"/>
  <c r="T423" i="2"/>
  <c r="R423" i="2"/>
  <c r="P423" i="2"/>
  <c r="BK423" i="2"/>
  <c r="J423" i="2"/>
  <c r="BE423" i="2" s="1"/>
  <c r="BI418" i="2"/>
  <c r="BH418" i="2"/>
  <c r="BG418" i="2"/>
  <c r="BF418" i="2"/>
  <c r="T418" i="2"/>
  <c r="R418" i="2"/>
  <c r="P418" i="2"/>
  <c r="BK418" i="2"/>
  <c r="J418" i="2"/>
  <c r="BE418" i="2"/>
  <c r="BI415" i="2"/>
  <c r="BH415" i="2"/>
  <c r="BG415" i="2"/>
  <c r="BF415" i="2"/>
  <c r="T415" i="2"/>
  <c r="R415" i="2"/>
  <c r="P415" i="2"/>
  <c r="BK415" i="2"/>
  <c r="J415" i="2"/>
  <c r="BE415" i="2" s="1"/>
  <c r="BI398" i="2"/>
  <c r="BH398" i="2"/>
  <c r="BG398" i="2"/>
  <c r="BF398" i="2"/>
  <c r="T398" i="2"/>
  <c r="R398" i="2"/>
  <c r="P398" i="2"/>
  <c r="BK398" i="2"/>
  <c r="J398" i="2"/>
  <c r="BE398" i="2"/>
  <c r="BI394" i="2"/>
  <c r="BH394" i="2"/>
  <c r="BG394" i="2"/>
  <c r="BF394" i="2"/>
  <c r="T394" i="2"/>
  <c r="R394" i="2"/>
  <c r="P394" i="2"/>
  <c r="BK394" i="2"/>
  <c r="J394" i="2"/>
  <c r="BE394" i="2" s="1"/>
  <c r="BI390" i="2"/>
  <c r="BH390" i="2"/>
  <c r="BG390" i="2"/>
  <c r="BF390" i="2"/>
  <c r="T390" i="2"/>
  <c r="R390" i="2"/>
  <c r="P390" i="2"/>
  <c r="BK390" i="2"/>
  <c r="J390" i="2"/>
  <c r="BE390" i="2"/>
  <c r="BI385" i="2"/>
  <c r="BH385" i="2"/>
  <c r="BG385" i="2"/>
  <c r="BF385" i="2"/>
  <c r="T385" i="2"/>
  <c r="R385" i="2"/>
  <c r="P385" i="2"/>
  <c r="BK385" i="2"/>
  <c r="J385" i="2"/>
  <c r="BE385" i="2" s="1"/>
  <c r="BI383" i="2"/>
  <c r="BH383" i="2"/>
  <c r="BG383" i="2"/>
  <c r="BF383" i="2"/>
  <c r="T383" i="2"/>
  <c r="R383" i="2"/>
  <c r="P383" i="2"/>
  <c r="BK383" i="2"/>
  <c r="J383" i="2"/>
  <c r="BE383" i="2"/>
  <c r="BI376" i="2"/>
  <c r="BH376" i="2"/>
  <c r="BG376" i="2"/>
  <c r="BF376" i="2"/>
  <c r="T376" i="2"/>
  <c r="R376" i="2"/>
  <c r="P376" i="2"/>
  <c r="BK376" i="2"/>
  <c r="J376" i="2"/>
  <c r="BE376" i="2" s="1"/>
  <c r="BI374" i="2"/>
  <c r="BH374" i="2"/>
  <c r="BG374" i="2"/>
  <c r="BF374" i="2"/>
  <c r="T374" i="2"/>
  <c r="R374" i="2"/>
  <c r="P374" i="2"/>
  <c r="BK374" i="2"/>
  <c r="J374" i="2"/>
  <c r="BE374" i="2"/>
  <c r="BI371" i="2"/>
  <c r="BH371" i="2"/>
  <c r="BG371" i="2"/>
  <c r="BF371" i="2"/>
  <c r="T371" i="2"/>
  <c r="R371" i="2"/>
  <c r="P371" i="2"/>
  <c r="BK371" i="2"/>
  <c r="J371" i="2"/>
  <c r="BE371" i="2" s="1"/>
  <c r="BI366" i="2"/>
  <c r="BH366" i="2"/>
  <c r="BG366" i="2"/>
  <c r="BF366" i="2"/>
  <c r="T366" i="2"/>
  <c r="R366" i="2"/>
  <c r="P366" i="2"/>
  <c r="BK366" i="2"/>
  <c r="J366" i="2"/>
  <c r="BE366" i="2"/>
  <c r="BI364" i="2"/>
  <c r="BH364" i="2"/>
  <c r="BG364" i="2"/>
  <c r="BF364" i="2"/>
  <c r="T364" i="2"/>
  <c r="R364" i="2"/>
  <c r="P364" i="2"/>
  <c r="BK364" i="2"/>
  <c r="J364" i="2"/>
  <c r="BE364" i="2" s="1"/>
  <c r="BI362" i="2"/>
  <c r="BH362" i="2"/>
  <c r="BG362" i="2"/>
  <c r="BF362" i="2"/>
  <c r="T362" i="2"/>
  <c r="R362" i="2"/>
  <c r="P362" i="2"/>
  <c r="BK362" i="2"/>
  <c r="J362" i="2"/>
  <c r="BE362" i="2"/>
  <c r="BI356" i="2"/>
  <c r="BH356" i="2"/>
  <c r="BG356" i="2"/>
  <c r="BF356" i="2"/>
  <c r="T356" i="2"/>
  <c r="R356" i="2"/>
  <c r="P356" i="2"/>
  <c r="BK356" i="2"/>
  <c r="J356" i="2"/>
  <c r="BE356" i="2" s="1"/>
  <c r="BI350" i="2"/>
  <c r="BH350" i="2"/>
  <c r="BG350" i="2"/>
  <c r="BF350" i="2"/>
  <c r="T350" i="2"/>
  <c r="R350" i="2"/>
  <c r="P350" i="2"/>
  <c r="BK350" i="2"/>
  <c r="J350" i="2"/>
  <c r="BE350" i="2"/>
  <c r="BI348" i="2"/>
  <c r="BH348" i="2"/>
  <c r="BG348" i="2"/>
  <c r="BF348" i="2"/>
  <c r="T348" i="2"/>
  <c r="R348" i="2"/>
  <c r="P348" i="2"/>
  <c r="BK348" i="2"/>
  <c r="J348" i="2"/>
  <c r="BE348" i="2" s="1"/>
  <c r="BI346" i="2"/>
  <c r="BH346" i="2"/>
  <c r="BG346" i="2"/>
  <c r="BF346" i="2"/>
  <c r="T346" i="2"/>
  <c r="R346" i="2"/>
  <c r="P346" i="2"/>
  <c r="BK346" i="2"/>
  <c r="J346" i="2"/>
  <c r="BE346" i="2"/>
  <c r="BI340" i="2"/>
  <c r="BH340" i="2"/>
  <c r="BG340" i="2"/>
  <c r="BF340" i="2"/>
  <c r="T340" i="2"/>
  <c r="R340" i="2"/>
  <c r="P340" i="2"/>
  <c r="BK340" i="2"/>
  <c r="J340" i="2"/>
  <c r="BE340" i="2" s="1"/>
  <c r="BI334" i="2"/>
  <c r="BH334" i="2"/>
  <c r="BG334" i="2"/>
  <c r="BF334" i="2"/>
  <c r="T334" i="2"/>
  <c r="R334" i="2"/>
  <c r="P334" i="2"/>
  <c r="BK334" i="2"/>
  <c r="J334" i="2"/>
  <c r="BE334" i="2"/>
  <c r="BI331" i="2"/>
  <c r="BH331" i="2"/>
  <c r="BG331" i="2"/>
  <c r="BF331" i="2"/>
  <c r="T331" i="2"/>
  <c r="R331" i="2"/>
  <c r="P331" i="2"/>
  <c r="BK331" i="2"/>
  <c r="J331" i="2"/>
  <c r="BE331" i="2" s="1"/>
  <c r="BI323" i="2"/>
  <c r="BH323" i="2"/>
  <c r="BG323" i="2"/>
  <c r="BF323" i="2"/>
  <c r="T323" i="2"/>
  <c r="R323" i="2"/>
  <c r="P323" i="2"/>
  <c r="BK323" i="2"/>
  <c r="J323" i="2"/>
  <c r="BE323" i="2"/>
  <c r="BI319" i="2"/>
  <c r="BH319" i="2"/>
  <c r="BG319" i="2"/>
  <c r="BF319" i="2"/>
  <c r="T319" i="2"/>
  <c r="R319" i="2"/>
  <c r="P319" i="2"/>
  <c r="BK319" i="2"/>
  <c r="J319" i="2"/>
  <c r="BE319" i="2" s="1"/>
  <c r="BI314" i="2"/>
  <c r="BH314" i="2"/>
  <c r="BG314" i="2"/>
  <c r="BF314" i="2"/>
  <c r="T314" i="2"/>
  <c r="R314" i="2"/>
  <c r="P314" i="2"/>
  <c r="BK314" i="2"/>
  <c r="J314" i="2"/>
  <c r="BE314" i="2"/>
  <c r="BI310" i="2"/>
  <c r="BH310" i="2"/>
  <c r="BG310" i="2"/>
  <c r="BF310" i="2"/>
  <c r="T310" i="2"/>
  <c r="R310" i="2"/>
  <c r="P310" i="2"/>
  <c r="BK310" i="2"/>
  <c r="BK302" i="2" s="1"/>
  <c r="J302" i="2" s="1"/>
  <c r="J64" i="2" s="1"/>
  <c r="J310" i="2"/>
  <c r="BE310" i="2" s="1"/>
  <c r="BI308" i="2"/>
  <c r="BH308" i="2"/>
  <c r="BG308" i="2"/>
  <c r="BF308" i="2"/>
  <c r="T308" i="2"/>
  <c r="R308" i="2"/>
  <c r="P308" i="2"/>
  <c r="BK308" i="2"/>
  <c r="J308" i="2"/>
  <c r="BE308" i="2"/>
  <c r="BI303" i="2"/>
  <c r="BH303" i="2"/>
  <c r="BG303" i="2"/>
  <c r="BF303" i="2"/>
  <c r="T303" i="2"/>
  <c r="R303" i="2"/>
  <c r="R302" i="2"/>
  <c r="P303" i="2"/>
  <c r="BK303" i="2"/>
  <c r="J303" i="2"/>
  <c r="BE303" i="2" s="1"/>
  <c r="BI300" i="2"/>
  <c r="BH300" i="2"/>
  <c r="BG300" i="2"/>
  <c r="BF300" i="2"/>
  <c r="T300" i="2"/>
  <c r="R300" i="2"/>
  <c r="P300" i="2"/>
  <c r="BK300" i="2"/>
  <c r="J300" i="2"/>
  <c r="BE300" i="2" s="1"/>
  <c r="BI298" i="2"/>
  <c r="BH298" i="2"/>
  <c r="BG298" i="2"/>
  <c r="BF298" i="2"/>
  <c r="T298" i="2"/>
  <c r="R298" i="2"/>
  <c r="P298" i="2"/>
  <c r="BK298" i="2"/>
  <c r="J298" i="2"/>
  <c r="BE298" i="2"/>
  <c r="BI296" i="2"/>
  <c r="BH296" i="2"/>
  <c r="BG296" i="2"/>
  <c r="BF296" i="2"/>
  <c r="T296" i="2"/>
  <c r="T295" i="2" s="1"/>
  <c r="R296" i="2"/>
  <c r="R295" i="2"/>
  <c r="P296" i="2"/>
  <c r="P295" i="2" s="1"/>
  <c r="BK296" i="2"/>
  <c r="BK295" i="2"/>
  <c r="J295" i="2" s="1"/>
  <c r="J63" i="2" s="1"/>
  <c r="J296" i="2"/>
  <c r="BE296" i="2" s="1"/>
  <c r="BI291" i="2"/>
  <c r="BH291" i="2"/>
  <c r="BG291" i="2"/>
  <c r="BF291" i="2"/>
  <c r="T291" i="2"/>
  <c r="R291" i="2"/>
  <c r="P291" i="2"/>
  <c r="BK291" i="2"/>
  <c r="J291" i="2"/>
  <c r="BE291" i="2" s="1"/>
  <c r="BI282" i="2"/>
  <c r="BH282" i="2"/>
  <c r="BG282" i="2"/>
  <c r="BF282" i="2"/>
  <c r="T282" i="2"/>
  <c r="T281" i="2"/>
  <c r="R282" i="2"/>
  <c r="R281" i="2" s="1"/>
  <c r="P282" i="2"/>
  <c r="P281" i="2"/>
  <c r="BK282" i="2"/>
  <c r="BK281" i="2" s="1"/>
  <c r="J281" i="2" s="1"/>
  <c r="J62" i="2" s="1"/>
  <c r="J282" i="2"/>
  <c r="BE282" i="2"/>
  <c r="BI278" i="2"/>
  <c r="BH278" i="2"/>
  <c r="BG278" i="2"/>
  <c r="BF278" i="2"/>
  <c r="T278" i="2"/>
  <c r="R278" i="2"/>
  <c r="P278" i="2"/>
  <c r="BK278" i="2"/>
  <c r="J278" i="2"/>
  <c r="BE278" i="2" s="1"/>
  <c r="BI277" i="2"/>
  <c r="BH277" i="2"/>
  <c r="BG277" i="2"/>
  <c r="BF277" i="2"/>
  <c r="T277" i="2"/>
  <c r="R277" i="2"/>
  <c r="P277" i="2"/>
  <c r="BK277" i="2"/>
  <c r="J277" i="2"/>
  <c r="BE277" i="2" s="1"/>
  <c r="BI274" i="2"/>
  <c r="BH274" i="2"/>
  <c r="BG274" i="2"/>
  <c r="BF274" i="2"/>
  <c r="T274" i="2"/>
  <c r="R274" i="2"/>
  <c r="P274" i="2"/>
  <c r="BK274" i="2"/>
  <c r="J274" i="2"/>
  <c r="BE274" i="2" s="1"/>
  <c r="BI273" i="2"/>
  <c r="BH273" i="2"/>
  <c r="BG273" i="2"/>
  <c r="BF273" i="2"/>
  <c r="T273" i="2"/>
  <c r="R273" i="2"/>
  <c r="P273" i="2"/>
  <c r="BK273" i="2"/>
  <c r="J273" i="2"/>
  <c r="BE273" i="2" s="1"/>
  <c r="BI270" i="2"/>
  <c r="BH270" i="2"/>
  <c r="BG270" i="2"/>
  <c r="BF270" i="2"/>
  <c r="T270" i="2"/>
  <c r="R270" i="2"/>
  <c r="P270" i="2"/>
  <c r="BK270" i="2"/>
  <c r="J270" i="2"/>
  <c r="BE270" i="2" s="1"/>
  <c r="BI268" i="2"/>
  <c r="BH268" i="2"/>
  <c r="BG268" i="2"/>
  <c r="BF268" i="2"/>
  <c r="T268" i="2"/>
  <c r="R268" i="2"/>
  <c r="P268" i="2"/>
  <c r="BK268" i="2"/>
  <c r="J268" i="2"/>
  <c r="BE268" i="2" s="1"/>
  <c r="BI266" i="2"/>
  <c r="BH266" i="2"/>
  <c r="BG266" i="2"/>
  <c r="BF266" i="2"/>
  <c r="T266" i="2"/>
  <c r="R266" i="2"/>
  <c r="P266" i="2"/>
  <c r="BK266" i="2"/>
  <c r="J266" i="2"/>
  <c r="BE266" i="2"/>
  <c r="BI264" i="2"/>
  <c r="BH264" i="2"/>
  <c r="BG264" i="2"/>
  <c r="BF264" i="2"/>
  <c r="T264" i="2"/>
  <c r="R264" i="2"/>
  <c r="P264" i="2"/>
  <c r="BK264" i="2"/>
  <c r="J264" i="2"/>
  <c r="BE264" i="2" s="1"/>
  <c r="BI262" i="2"/>
  <c r="BH262" i="2"/>
  <c r="BG262" i="2"/>
  <c r="BF262" i="2"/>
  <c r="T262" i="2"/>
  <c r="R262" i="2"/>
  <c r="P262" i="2"/>
  <c r="BK262" i="2"/>
  <c r="J262" i="2"/>
  <c r="BE262" i="2"/>
  <c r="BI260" i="2"/>
  <c r="BH260" i="2"/>
  <c r="BG260" i="2"/>
  <c r="BF260" i="2"/>
  <c r="T260" i="2"/>
  <c r="R260" i="2"/>
  <c r="P260" i="2"/>
  <c r="BK260" i="2"/>
  <c r="J260" i="2"/>
  <c r="BE260" i="2" s="1"/>
  <c r="BI258" i="2"/>
  <c r="BH258" i="2"/>
  <c r="BG258" i="2"/>
  <c r="BF258" i="2"/>
  <c r="T258" i="2"/>
  <c r="R258" i="2"/>
  <c r="P258" i="2"/>
  <c r="BK258" i="2"/>
  <c r="J258" i="2"/>
  <c r="BE258" i="2"/>
  <c r="BI256" i="2"/>
  <c r="BH256" i="2"/>
  <c r="BG256" i="2"/>
  <c r="BF256" i="2"/>
  <c r="T256" i="2"/>
  <c r="R256" i="2"/>
  <c r="P256" i="2"/>
  <c r="BK256" i="2"/>
  <c r="J256" i="2"/>
  <c r="BE256" i="2" s="1"/>
  <c r="BI254" i="2"/>
  <c r="BH254" i="2"/>
  <c r="BG254" i="2"/>
  <c r="BF254" i="2"/>
  <c r="T254" i="2"/>
  <c r="R254" i="2"/>
  <c r="P254" i="2"/>
  <c r="BK254" i="2"/>
  <c r="J254" i="2"/>
  <c r="BE254" i="2"/>
  <c r="BI245" i="2"/>
  <c r="BH245" i="2"/>
  <c r="BG245" i="2"/>
  <c r="BF245" i="2"/>
  <c r="T245" i="2"/>
  <c r="R245" i="2"/>
  <c r="P245" i="2"/>
  <c r="BK245" i="2"/>
  <c r="J245" i="2"/>
  <c r="BE245" i="2" s="1"/>
  <c r="BI242" i="2"/>
  <c r="BH242" i="2"/>
  <c r="BG242" i="2"/>
  <c r="BF242" i="2"/>
  <c r="T242" i="2"/>
  <c r="R242" i="2"/>
  <c r="P242" i="2"/>
  <c r="BK242" i="2"/>
  <c r="J242" i="2"/>
  <c r="BE242" i="2"/>
  <c r="BI240" i="2"/>
  <c r="BH240" i="2"/>
  <c r="BG240" i="2"/>
  <c r="BF240" i="2"/>
  <c r="T240" i="2"/>
  <c r="R240" i="2"/>
  <c r="P240" i="2"/>
  <c r="BK240" i="2"/>
  <c r="J240" i="2"/>
  <c r="BE240" i="2" s="1"/>
  <c r="BI238" i="2"/>
  <c r="BH238" i="2"/>
  <c r="BG238" i="2"/>
  <c r="BF238" i="2"/>
  <c r="T238" i="2"/>
  <c r="R238" i="2"/>
  <c r="P238" i="2"/>
  <c r="BK238" i="2"/>
  <c r="J238" i="2"/>
  <c r="BE238" i="2"/>
  <c r="BI236" i="2"/>
  <c r="BH236" i="2"/>
  <c r="BG236" i="2"/>
  <c r="BF236" i="2"/>
  <c r="T236" i="2"/>
  <c r="R236" i="2"/>
  <c r="P236" i="2"/>
  <c r="BK236" i="2"/>
  <c r="J236" i="2"/>
  <c r="BE236" i="2" s="1"/>
  <c r="BI234" i="2"/>
  <c r="BH234" i="2"/>
  <c r="BG234" i="2"/>
  <c r="BF234" i="2"/>
  <c r="T234" i="2"/>
  <c r="R234" i="2"/>
  <c r="P234" i="2"/>
  <c r="BK234" i="2"/>
  <c r="J234" i="2"/>
  <c r="BE234" i="2"/>
  <c r="BI229" i="2"/>
  <c r="BH229" i="2"/>
  <c r="BG229" i="2"/>
  <c r="BF229" i="2"/>
  <c r="T229" i="2"/>
  <c r="R229" i="2"/>
  <c r="P229" i="2"/>
  <c r="BK229" i="2"/>
  <c r="J229" i="2"/>
  <c r="BE229" i="2" s="1"/>
  <c r="BI227" i="2"/>
  <c r="BH227" i="2"/>
  <c r="BG227" i="2"/>
  <c r="BF227" i="2"/>
  <c r="T227" i="2"/>
  <c r="R227" i="2"/>
  <c r="P227" i="2"/>
  <c r="BK227" i="2"/>
  <c r="J227" i="2"/>
  <c r="BE227" i="2"/>
  <c r="BI224" i="2"/>
  <c r="BH224" i="2"/>
  <c r="BG224" i="2"/>
  <c r="BF224" i="2"/>
  <c r="T224" i="2"/>
  <c r="R224" i="2"/>
  <c r="P224" i="2"/>
  <c r="BK224" i="2"/>
  <c r="J224" i="2"/>
  <c r="BE224" i="2" s="1"/>
  <c r="BI219" i="2"/>
  <c r="BH219" i="2"/>
  <c r="BG219" i="2"/>
  <c r="BF219" i="2"/>
  <c r="T219" i="2"/>
  <c r="R219" i="2"/>
  <c r="P219" i="2"/>
  <c r="BK219" i="2"/>
  <c r="J219" i="2"/>
  <c r="BE219" i="2"/>
  <c r="BI216" i="2"/>
  <c r="BH216" i="2"/>
  <c r="BG216" i="2"/>
  <c r="BF216" i="2"/>
  <c r="T216" i="2"/>
  <c r="R216" i="2"/>
  <c r="P216" i="2"/>
  <c r="BK216" i="2"/>
  <c r="J216" i="2"/>
  <c r="BE216" i="2" s="1"/>
  <c r="BI208" i="2"/>
  <c r="BH208" i="2"/>
  <c r="BG208" i="2"/>
  <c r="BF208" i="2"/>
  <c r="T208" i="2"/>
  <c r="R208" i="2"/>
  <c r="P208" i="2"/>
  <c r="BK208" i="2"/>
  <c r="J208" i="2"/>
  <c r="BE208" i="2"/>
  <c r="BI206" i="2"/>
  <c r="BH206" i="2"/>
  <c r="BG206" i="2"/>
  <c r="BF206" i="2"/>
  <c r="T206" i="2"/>
  <c r="R206" i="2"/>
  <c r="P206" i="2"/>
  <c r="BK206" i="2"/>
  <c r="J206" i="2"/>
  <c r="BE206" i="2" s="1"/>
  <c r="BI204" i="2"/>
  <c r="BH204" i="2"/>
  <c r="BG204" i="2"/>
  <c r="BF204" i="2"/>
  <c r="T204" i="2"/>
  <c r="R204" i="2"/>
  <c r="P204" i="2"/>
  <c r="BK204" i="2"/>
  <c r="J204" i="2"/>
  <c r="BE204" i="2"/>
  <c r="BI202" i="2"/>
  <c r="BH202" i="2"/>
  <c r="BG202" i="2"/>
  <c r="BF202" i="2"/>
  <c r="T202" i="2"/>
  <c r="R202" i="2"/>
  <c r="P202" i="2"/>
  <c r="BK202" i="2"/>
  <c r="J202" i="2"/>
  <c r="BE202" i="2" s="1"/>
  <c r="BI200" i="2"/>
  <c r="BH200" i="2"/>
  <c r="BG200" i="2"/>
  <c r="BF200" i="2"/>
  <c r="T200" i="2"/>
  <c r="R200" i="2"/>
  <c r="P200" i="2"/>
  <c r="BK200" i="2"/>
  <c r="J200" i="2"/>
  <c r="BE200" i="2"/>
  <c r="BI198" i="2"/>
  <c r="BH198" i="2"/>
  <c r="BG198" i="2"/>
  <c r="BF198" i="2"/>
  <c r="T198" i="2"/>
  <c r="R198" i="2"/>
  <c r="P198" i="2"/>
  <c r="BK198" i="2"/>
  <c r="J198" i="2"/>
  <c r="BE198" i="2" s="1"/>
  <c r="BI196" i="2"/>
  <c r="BH196" i="2"/>
  <c r="BG196" i="2"/>
  <c r="BF196" i="2"/>
  <c r="T196" i="2"/>
  <c r="R196" i="2"/>
  <c r="P196" i="2"/>
  <c r="BK196" i="2"/>
  <c r="J196" i="2"/>
  <c r="BE196" i="2"/>
  <c r="BI194" i="2"/>
  <c r="BH194" i="2"/>
  <c r="BG194" i="2"/>
  <c r="BF194" i="2"/>
  <c r="T194" i="2"/>
  <c r="R194" i="2"/>
  <c r="P194" i="2"/>
  <c r="BK194" i="2"/>
  <c r="J194" i="2"/>
  <c r="BE194" i="2" s="1"/>
  <c r="BI191" i="2"/>
  <c r="BH191" i="2"/>
  <c r="BG191" i="2"/>
  <c r="BF191" i="2"/>
  <c r="T191" i="2"/>
  <c r="R191" i="2"/>
  <c r="P191" i="2"/>
  <c r="BK191" i="2"/>
  <c r="J191" i="2"/>
  <c r="BE191" i="2"/>
  <c r="BI185" i="2"/>
  <c r="BH185" i="2"/>
  <c r="BG185" i="2"/>
  <c r="BF185" i="2"/>
  <c r="T185" i="2"/>
  <c r="R185" i="2"/>
  <c r="P185" i="2"/>
  <c r="BK185" i="2"/>
  <c r="J185" i="2"/>
  <c r="BE185" i="2" s="1"/>
  <c r="BI180" i="2"/>
  <c r="BH180" i="2"/>
  <c r="BG180" i="2"/>
  <c r="BF180" i="2"/>
  <c r="T180" i="2"/>
  <c r="R180" i="2"/>
  <c r="P180" i="2"/>
  <c r="BK180" i="2"/>
  <c r="J180" i="2"/>
  <c r="BE180" i="2"/>
  <c r="BI177" i="2"/>
  <c r="BH177" i="2"/>
  <c r="BG177" i="2"/>
  <c r="BF177" i="2"/>
  <c r="T177" i="2"/>
  <c r="R177" i="2"/>
  <c r="P177" i="2"/>
  <c r="BK177" i="2"/>
  <c r="J177" i="2"/>
  <c r="BE177" i="2" s="1"/>
  <c r="BI167" i="2"/>
  <c r="BH167" i="2"/>
  <c r="BG167" i="2"/>
  <c r="BF167" i="2"/>
  <c r="T167" i="2"/>
  <c r="R167" i="2"/>
  <c r="P167" i="2"/>
  <c r="BK167" i="2"/>
  <c r="J167" i="2"/>
  <c r="BE167" i="2"/>
  <c r="BI161" i="2"/>
  <c r="BH161" i="2"/>
  <c r="BG161" i="2"/>
  <c r="BF161" i="2"/>
  <c r="T161" i="2"/>
  <c r="R161" i="2"/>
  <c r="P161" i="2"/>
  <c r="BK161" i="2"/>
  <c r="J161" i="2"/>
  <c r="BE161" i="2" s="1"/>
  <c r="BI156" i="2"/>
  <c r="BH156" i="2"/>
  <c r="BG156" i="2"/>
  <c r="BF156" i="2"/>
  <c r="T156" i="2"/>
  <c r="R156" i="2"/>
  <c r="P156" i="2"/>
  <c r="BK156" i="2"/>
  <c r="J156" i="2"/>
  <c r="BE156" i="2"/>
  <c r="BI153" i="2"/>
  <c r="BH153" i="2"/>
  <c r="BG153" i="2"/>
  <c r="BF153" i="2"/>
  <c r="T153" i="2"/>
  <c r="R153" i="2"/>
  <c r="P153" i="2"/>
  <c r="BK153" i="2"/>
  <c r="J153" i="2"/>
  <c r="BE153" i="2" s="1"/>
  <c r="BI147" i="2"/>
  <c r="BH147" i="2"/>
  <c r="BG147" i="2"/>
  <c r="BF147" i="2"/>
  <c r="T147" i="2"/>
  <c r="R147" i="2"/>
  <c r="P147" i="2"/>
  <c r="BK147" i="2"/>
  <c r="J147" i="2"/>
  <c r="BE147" i="2"/>
  <c r="BI144" i="2"/>
  <c r="BH144" i="2"/>
  <c r="BG144" i="2"/>
  <c r="BF144" i="2"/>
  <c r="T144" i="2"/>
  <c r="R144" i="2"/>
  <c r="P144" i="2"/>
  <c r="BK144" i="2"/>
  <c r="J144" i="2"/>
  <c r="BE144" i="2" s="1"/>
  <c r="BI140" i="2"/>
  <c r="BH140" i="2"/>
  <c r="BG140" i="2"/>
  <c r="BF140" i="2"/>
  <c r="T140" i="2"/>
  <c r="R140" i="2"/>
  <c r="P140" i="2"/>
  <c r="BK140" i="2"/>
  <c r="J140" i="2"/>
  <c r="BE140" i="2"/>
  <c r="BI132" i="2"/>
  <c r="BH132" i="2"/>
  <c r="BG132" i="2"/>
  <c r="BF132" i="2"/>
  <c r="T132" i="2"/>
  <c r="R132" i="2"/>
  <c r="P132" i="2"/>
  <c r="BK132" i="2"/>
  <c r="J132" i="2"/>
  <c r="BE132" i="2" s="1"/>
  <c r="BI129" i="2"/>
  <c r="BH129" i="2"/>
  <c r="BG129" i="2"/>
  <c r="BF129" i="2"/>
  <c r="T129" i="2"/>
  <c r="R129" i="2"/>
  <c r="P129" i="2"/>
  <c r="BK129" i="2"/>
  <c r="J129" i="2"/>
  <c r="BE129" i="2"/>
  <c r="BI120" i="2"/>
  <c r="BH120" i="2"/>
  <c r="BG120" i="2"/>
  <c r="BF120" i="2"/>
  <c r="T120" i="2"/>
  <c r="R120" i="2"/>
  <c r="P120" i="2"/>
  <c r="BK120" i="2"/>
  <c r="J120" i="2"/>
  <c r="BE120" i="2"/>
  <c r="BI113" i="2"/>
  <c r="BH113" i="2"/>
  <c r="BG113" i="2"/>
  <c r="BF113" i="2"/>
  <c r="T113" i="2"/>
  <c r="R113" i="2"/>
  <c r="P113" i="2"/>
  <c r="BK113" i="2"/>
  <c r="J113" i="2"/>
  <c r="BE113" i="2"/>
  <c r="BI105" i="2"/>
  <c r="BH105" i="2"/>
  <c r="BG105" i="2"/>
  <c r="BF105" i="2"/>
  <c r="T105" i="2"/>
  <c r="R105" i="2"/>
  <c r="P105" i="2"/>
  <c r="BK105" i="2"/>
  <c r="J105" i="2"/>
  <c r="BE105" i="2"/>
  <c r="BI99" i="2"/>
  <c r="BH99" i="2"/>
  <c r="BG99" i="2"/>
  <c r="BF99" i="2"/>
  <c r="T99" i="2"/>
  <c r="R99" i="2"/>
  <c r="P99" i="2"/>
  <c r="BK99" i="2"/>
  <c r="J99" i="2"/>
  <c r="BE99" i="2"/>
  <c r="BI96" i="2"/>
  <c r="BH96" i="2"/>
  <c r="F36" i="2" s="1"/>
  <c r="BC55" i="1" s="1"/>
  <c r="BG96" i="2"/>
  <c r="BF96" i="2"/>
  <c r="T96" i="2"/>
  <c r="T90" i="2" s="1"/>
  <c r="R96" i="2"/>
  <c r="R90" i="2" s="1"/>
  <c r="R89" i="2" s="1"/>
  <c r="R88" i="2" s="1"/>
  <c r="P96" i="2"/>
  <c r="BK96" i="2"/>
  <c r="J96" i="2"/>
  <c r="BE96" i="2"/>
  <c r="BI94" i="2"/>
  <c r="BH94" i="2"/>
  <c r="BG94" i="2"/>
  <c r="F35" i="2" s="1"/>
  <c r="BB55" i="1" s="1"/>
  <c r="BF94" i="2"/>
  <c r="T94" i="2"/>
  <c r="R94" i="2"/>
  <c r="P94" i="2"/>
  <c r="P90" i="2" s="1"/>
  <c r="BK94" i="2"/>
  <c r="BK90" i="2" s="1"/>
  <c r="J94" i="2"/>
  <c r="BE94" i="2"/>
  <c r="BI91" i="2"/>
  <c r="F37" i="2"/>
  <c r="BD55" i="1" s="1"/>
  <c r="BH91" i="2"/>
  <c r="BG91" i="2"/>
  <c r="BF91" i="2"/>
  <c r="J34" i="2" s="1"/>
  <c r="AW55" i="1" s="1"/>
  <c r="T91" i="2"/>
  <c r="R91" i="2"/>
  <c r="P91" i="2"/>
  <c r="BK91" i="2"/>
  <c r="J91" i="2"/>
  <c r="BE91" i="2" s="1"/>
  <c r="J84" i="2"/>
  <c r="F84" i="2"/>
  <c r="F82" i="2"/>
  <c r="E80" i="2"/>
  <c r="J54" i="2"/>
  <c r="F54" i="2"/>
  <c r="F52" i="2"/>
  <c r="E50" i="2"/>
  <c r="J24" i="2"/>
  <c r="E24" i="2"/>
  <c r="J85" i="2"/>
  <c r="J55" i="2"/>
  <c r="J23" i="2"/>
  <c r="J18" i="2"/>
  <c r="E18" i="2"/>
  <c r="F55" i="2" s="1"/>
  <c r="F85" i="2"/>
  <c r="J17" i="2"/>
  <c r="J12" i="2"/>
  <c r="J52" i="2" s="1"/>
  <c r="J82" i="2"/>
  <c r="E7" i="2"/>
  <c r="E78" i="2"/>
  <c r="E48" i="2"/>
  <c r="AS54" i="1"/>
  <c r="L50" i="1"/>
  <c r="AM50" i="1"/>
  <c r="AM49" i="1"/>
  <c r="L49" i="1"/>
  <c r="AM47" i="1"/>
  <c r="L47" i="1"/>
  <c r="L45" i="1"/>
  <c r="L44" i="1"/>
  <c r="F33" i="2" l="1"/>
  <c r="AZ55" i="1" s="1"/>
  <c r="J33" i="2"/>
  <c r="AV55" i="1" s="1"/>
  <c r="AT55" i="1" s="1"/>
  <c r="BK89" i="2"/>
  <c r="J90" i="2"/>
  <c r="J61" i="2" s="1"/>
  <c r="T425" i="2"/>
  <c r="P635" i="2"/>
  <c r="BK84" i="3"/>
  <c r="P86" i="4"/>
  <c r="P85" i="4" s="1"/>
  <c r="AU57" i="1" s="1"/>
  <c r="P101" i="4"/>
  <c r="F34" i="2"/>
  <c r="BA55" i="1" s="1"/>
  <c r="BA54" i="1" s="1"/>
  <c r="T302" i="2"/>
  <c r="T89" i="2" s="1"/>
  <c r="T88" i="2" s="1"/>
  <c r="P425" i="2"/>
  <c r="J33" i="3"/>
  <c r="AV56" i="1" s="1"/>
  <c r="BK86" i="4"/>
  <c r="F35" i="4"/>
  <c r="BB57" i="1" s="1"/>
  <c r="BB54" i="1" s="1"/>
  <c r="F37" i="4"/>
  <c r="BD57" i="1" s="1"/>
  <c r="BD54" i="1" s="1"/>
  <c r="W33" i="1" s="1"/>
  <c r="P302" i="2"/>
  <c r="P89" i="2" s="1"/>
  <c r="P88" i="2" s="1"/>
  <c r="AU55" i="1" s="1"/>
  <c r="AU54" i="1" s="1"/>
  <c r="T448" i="2"/>
  <c r="J34" i="3"/>
  <c r="AW56" i="1" s="1"/>
  <c r="F34" i="3"/>
  <c r="BA56" i="1" s="1"/>
  <c r="F36" i="3"/>
  <c r="BC56" i="1" s="1"/>
  <c r="BC54" i="1" s="1"/>
  <c r="J33" i="4"/>
  <c r="AV57" i="1" s="1"/>
  <c r="AT57" i="1" s="1"/>
  <c r="F33" i="4"/>
  <c r="AZ57" i="1" s="1"/>
  <c r="T86" i="4"/>
  <c r="T85" i="4" s="1"/>
  <c r="E48" i="4"/>
  <c r="J55" i="4"/>
  <c r="W31" i="1" l="1"/>
  <c r="AX54" i="1"/>
  <c r="W32" i="1"/>
  <c r="AY54" i="1"/>
  <c r="BK83" i="3"/>
  <c r="J84" i="3"/>
  <c r="J61" i="3" s="1"/>
  <c r="AW54" i="1"/>
  <c r="AK30" i="1" s="1"/>
  <c r="W30" i="1"/>
  <c r="AZ54" i="1"/>
  <c r="AT56" i="1"/>
  <c r="J89" i="2"/>
  <c r="J60" i="2" s="1"/>
  <c r="BK88" i="2"/>
  <c r="J88" i="2" s="1"/>
  <c r="J86" i="4"/>
  <c r="J60" i="4" s="1"/>
  <c r="BK85" i="4"/>
  <c r="J85" i="4" s="1"/>
  <c r="W29" i="1" l="1"/>
  <c r="AV54" i="1"/>
  <c r="J83" i="3"/>
  <c r="J60" i="3" s="1"/>
  <c r="BK82" i="3"/>
  <c r="J82" i="3" s="1"/>
  <c r="J59" i="2"/>
  <c r="J30" i="2"/>
  <c r="J30" i="4"/>
  <c r="J59" i="4"/>
  <c r="J59" i="3" l="1"/>
  <c r="J30" i="3"/>
  <c r="AG57" i="1"/>
  <c r="AN57" i="1" s="1"/>
  <c r="J39" i="4"/>
  <c r="AG55" i="1"/>
  <c r="J39" i="2"/>
  <c r="AK29" i="1"/>
  <c r="AT54" i="1"/>
  <c r="AN55" i="1" l="1"/>
  <c r="AG56" i="1"/>
  <c r="AN56" i="1" s="1"/>
  <c r="J39" i="3"/>
  <c r="AG54" i="1" l="1"/>
  <c r="AK26" i="1" l="1"/>
  <c r="AK35" i="1" s="1"/>
  <c r="AN54" i="1"/>
</calcChain>
</file>

<file path=xl/sharedStrings.xml><?xml version="1.0" encoding="utf-8"?>
<sst xmlns="http://schemas.openxmlformats.org/spreadsheetml/2006/main" count="8053" uniqueCount="1462">
  <si>
    <t>Export Komplet</t>
  </si>
  <si>
    <t>VZ</t>
  </si>
  <si>
    <t>2.0</t>
  </si>
  <si>
    <t>ZAMOK</t>
  </si>
  <si>
    <t>False</t>
  </si>
  <si>
    <t>{c02e67ee-73ee-4237-838f-3876257cea2b}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</si>
  <si>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</si>
  <si>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</si>
  <si>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</si>
  <si>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</si>
  <si>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</si>
  <si>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</si>
  <si>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</si>
  <si>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</si>
  <si>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25/2019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</si>
  <si>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</si>
  <si>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</si>
  <si>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BESIP 2970298 Pod Školou – Nepomucká_2970299 Pod Školou – Slávy Horníka</t>
  </si>
  <si>
    <t>KSO:</t>
  </si>
  <si>
    <t/>
  </si>
  <si>
    <t>CC-CZ:</t>
  </si>
  <si>
    <t>Místo:</t>
  </si>
  <si>
    <t>Praha 5 – Košíře</t>
  </si>
  <si>
    <t>Datum:</t>
  </si>
  <si>
    <t>16. 5. 2019</t>
  </si>
  <si>
    <t>Zadavatel:</t>
  </si>
  <si>
    <t>IČ:</t>
  </si>
  <si>
    <t>03447286</t>
  </si>
  <si>
    <t>Technická správa komunikací hl. m. Prahy, a.s.</t>
  </si>
  <si>
    <t>DIČ:</t>
  </si>
  <si>
    <t>Uchazeč:</t>
  </si>
  <si>
    <t>Vyplň údaj</t>
  </si>
  <si>
    <t>Projektant:</t>
  </si>
  <si>
    <t>25670590</t>
  </si>
  <si>
    <t>LABRON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</si>
  <si>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</si>
  <si>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</si>
  <si>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</si>
  <si>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</si>
  <si>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</si>
  <si>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</si>
  <si>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</si>
  <si>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</si>
  <si>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</si>
  <si>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</si>
  <si>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</si>
  <si>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</si>
  <si>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</si>
  <si>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</si>
  <si>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</si>
  <si>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</si>
  <si>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</si>
  <si>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</si>
  <si>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</si>
  <si>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</si>
  <si>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</si>
  <si>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</si>
  <si>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</si>
  <si>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</si>
  <si>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</si>
  <si>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</si>
  <si>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</si>
  <si>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</si>
  <si>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</si>
  <si>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</si>
  <si>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</si>
  <si>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</si>
  <si>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</si>
  <si>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</si>
  <si>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</si>
  <si>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</si>
  <si>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</si>
  <si>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</si>
  <si>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</si>
  <si>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</si>
  <si>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</si>
  <si>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</si>
  <si>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</si>
  <si>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</si>
  <si>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</si>
  <si>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STAVEBNÍ ÚPRAVY PŘECHODŮ</t>
  </si>
  <si>
    <t>STA</t>
  </si>
  <si>
    <t>1</t>
  </si>
  <si>
    <t>{34a12c9a-d997-4606-b60b-983dc550cda7}</t>
  </si>
  <si>
    <t>2</t>
  </si>
  <si>
    <t>SO 200</t>
  </si>
  <si>
    <t>PŘISVĚTLENÍ PŘECHODŮ</t>
  </si>
  <si>
    <t>{c17377fc-0a82-4564-9517-48f8fffc405f}</t>
  </si>
  <si>
    <t>VON</t>
  </si>
  <si>
    <t>VEDLEJŠÍ A OSTATNÍ NÁKLADY</t>
  </si>
  <si>
    <t>{c21afbcb-1cd3-462c-94b8-786db18d1170}</t>
  </si>
  <si>
    <t>KRYCÍ LIST SOUPISU PRACÍ</t>
  </si>
  <si>
    <t>Objekt:</t>
  </si>
  <si>
    <t>SO 100 - STAVEBNÍ ÚPRAVY PŘECHODŮ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</si>
  <si>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</si>
  <si>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</si>
  <si>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</si>
  <si>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</si>
  <si>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</si>
  <si>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</si>
  <si>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</si>
  <si>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</si>
  <si>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</si>
  <si>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</si>
  <si>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</si>
  <si>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</si>
  <si>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</si>
  <si>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</si>
  <si>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</si>
  <si>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</si>
  <si>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</si>
  <si>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</si>
  <si>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</si>
  <si>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</si>
  <si>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</si>
  <si>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</si>
  <si>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</si>
  <si>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</si>
  <si>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</si>
  <si>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</si>
  <si>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</si>
  <si>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</si>
  <si>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</si>
  <si>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</si>
  <si>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</si>
  <si>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111212351</t>
  </si>
  <si>
    <t>Odstranění nevhodných dřevin průměru kmene do 100 mm výšky přes 1 m s odstraněním pařezu do 100 m2 v rovině nebo na svahu do 1:5</t>
  </si>
  <si>
    <t>m2</t>
  </si>
  <si>
    <t>CS ÚRS 2019 01</t>
  </si>
  <si>
    <t>4</t>
  </si>
  <si>
    <t>404420659</t>
  </si>
  <si>
    <t>PSC</t>
  </si>
  <si>
    <t xml:space="preserve">Poznámka k souboru cen:_x000D_
1. V cenách jsou započteny i náklady na odklizení vytěžené dřevní hmoty na vzdálenost do 50 m, se složením na hromady nebo s naložením na dopravní prostředek a případnou úpravu terénu se zhutněním po odstranění dřevin._x000D_
2. V cenách nejsou započteny náklady na uložení shrabu na skládku._x000D_
3. Ceny jsou určeny pouze pro pěstební zásahy a rekonstrukce v sadovnických a krajinářských úpravách._x000D_
4. Ceny nelze použít:_x000D_
a) pro úplnou likvidaci porostu při přípravě staveniště apod.; tyto práce se oceňují cenami katalogu 800-1 Zemní práce,_x000D_
b) pro odstranění kořenových výmladků; tyto práce se oceňují individuálně,_x000D_
c) -1221 až -1223 a -1331 až -1333 pro jednoleté semenáče dřevin, náletů v bylinném stavu; tyto práce se oceňují cenami souborů cen 185 80-42 Vypletí nebo 183 41-13 Odplevelení výsadeb._x000D_
5. Průměr kmene stromů nebo keřů se měří 0,15 m nad terénem._x000D_
6. Množství jednotek se stanoví samostatně za keřovou skupinu v m2 souvislé plochy rovné součtu půdorysných ploch omezených obalovými křivkami korun jednotlivých stromů a keřů, jejichž koruny se půdorysně překrývají. Jestliže by byl zmíněný součet ploch větší než půdorysná plocha staveniště (upravované plochy), uvažuje se pouze tato plocha._x000D_
7. V cenách o sklonu svahu přes 1:1 jsou uvažovány podmínky pro svahy běžně schůdné; bez použití lezeckých technik. V případě použití lezeckých technik se tyto náklady oceňují individuálně._x000D_
</t>
  </si>
  <si>
    <t>VV</t>
  </si>
  <si>
    <t>245</t>
  </si>
  <si>
    <t>112151312</t>
  </si>
  <si>
    <t>Pokácení stromu postupné bez spouštění částí kmene a koruny o průměru na řezné ploše pařezu přes 200 do 300 mm</t>
  </si>
  <si>
    <t>kus</t>
  </si>
  <si>
    <t>-331304367</t>
  </si>
  <si>
    <t xml:space="preserve">Poznámka k souboru cen:_x000D_
1. V cenách jsou započteny i náklady na odklizení částí kmene a větví na vzdálenost do 20 m se složením na hromady nebo naložením na dopravní prostředek._x000D_
2. V cenách nejsou započteny náklady na:_x000D_
a) odkornění kmenů, tyto práce se oceňují individuálně,_x000D_
b) odvoz ani uložení na skládku,_x000D_
c) odstranění pařezu._x000D_
3. Ceny jsou určeny pouze pro pěstební zásahy a rekonstrukce v sadovnických a krajinářských úpravách._x000D_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terénu._x000D_
5. Stromy o průměru kmene na řezné ploše větší než 1500 mm se oceňují individuálně._x000D_
</t>
  </si>
  <si>
    <t>3</t>
  </si>
  <si>
    <t>113105111</t>
  </si>
  <si>
    <t>Rozebrání dlažeb z lomového kamene s přemístěním hmot na skládku na vzdálenost do 3 m nebo s naložením na dopravní prostředek, kladených na sucho</t>
  </si>
  <si>
    <t>425319597</t>
  </si>
  <si>
    <t xml:space="preserve">Poznámka k souboru cen:_x000D_
1. Ceny jsou určeny pro rozebrání dlažby jakékoliv tloušťky v rovině i ve sklonu._x000D_
2. V cenách nejsou započteny náklady na popř. nutné očištění, třídění a rovnání lomového kamene získaného rozebráním dlažeb, které se oceňuje cenami části A 03 ceníku 800-1 Zemní práce._x000D_
3. Přemístění vybourané dlažby z lomového kamene včetně materiálu z lože a spár na vzdálenost přes 3 m se oceňuje cenami souborů cen 997 22-1 Vodorovná doprava suti a vybouraných hmot._x000D_
</t>
  </si>
  <si>
    <t>312,77+153,46+106,27+67,21+276,53</t>
  </si>
  <si>
    <t>113106051</t>
  </si>
  <si>
    <t>Rozebrání dlažeb a dílců při překopech inženýrských sítí s přemístěním hmot na skládku na vzdálenost do 3 m nebo s naložením na dopravní prostředek ručně vozovek a ploch, s jakoukoliv výplní spár z velkých kostek s ložem z kameniva těženého</t>
  </si>
  <si>
    <t>2091008805</t>
  </si>
  <si>
    <t xml:space="preserve">Poznámka k souboru cen:_x000D_
1. Ceny jsou určeny pouze pro rozebrání dlažeb včetně odstranění lože po překopech inženýrských sítí z důvodu oprav havárií a přeložek._x000D_
2. Ceny nelze použít pro rozebrání dlažeb při zřízení nových inženýrských sítí._x000D_
3. Ceny nelze použít pro rozebrání dlažeb uložených do betonového lože nebo do cementové malty, které se oceňují cenami 113 10-7030 až -7034, -7430 až -7434 a -7530 až -7534 Odstranění podkladů nebo krytů po překopech z betonu prostého._x000D_
4. V cenách nejsou započteny náklady na popř. nutné očištění:_x000D_
a) dlažebních nebo mozaikových kostek, které se oceňuje cenami souboru cen 979 07-11 Očištění vybouraných dlažebních kostek části C 01 tohoto katalogu,_x000D_
b) betonových, kameninových nebo kamenných desek nebo dlaždic, které se oceňuje cenami souboru cen 979 0 . - . . Očištění vybouraných obrubníků, krajníků, desek nebo dílců části C 01 tohoto katalogu._x000D_
5. Přemístění vybourané dlažby včetně materiálu z lože a spár na vzdálenost přes 3 m se oceňuje cenami souborů cen 997 22-1 Vodorovná doprava suti a vybouraných hmot._x000D_
</t>
  </si>
  <si>
    <t>"napojení UV"5*1,2</t>
  </si>
  <si>
    <t>1*1</t>
  </si>
  <si>
    <t>1,5*1</t>
  </si>
  <si>
    <t>Součet</t>
  </si>
  <si>
    <t>5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</si>
  <si>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</si>
  <si>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</si>
  <si>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1564017057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</si>
  <si>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</si>
  <si>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(4+20+57+8+4)*0,5"- dopojení nové obruby</t>
  </si>
  <si>
    <t>(15+13,5+46+6+5)*0,5</t>
  </si>
  <si>
    <t>(4,8+1,8+0,8+1,6)*0,5</t>
  </si>
  <si>
    <t>(5,15+7,55+3,75+3,35)*0,5</t>
  </si>
  <si>
    <t>-(1+1,5)*0,5"odp. u UV</t>
  </si>
  <si>
    <t>6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</si>
  <si>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</si>
  <si>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</si>
  <si>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-385001760</t>
  </si>
  <si>
    <t>40,6"Nepomuc-Pod.škol.</t>
  </si>
  <si>
    <t>3*0,8"slepecká-Píseckého-Pod Školou</t>
  </si>
  <si>
    <t>8,64"Slepecká-Nepomucká</t>
  </si>
  <si>
    <t>Mezisoučet</t>
  </si>
  <si>
    <t>7</t>
  </si>
  <si>
    <t>113106183</t>
  </si>
  <si>
    <t>Rozebrání dlažeb a dílců vozovek a ploch s přemístěním hmot na skládku na vzdálenost do 3 m nebo s naložením na dopravní prostředek, s jakoukoliv výplní spár strojně plochy jednotlivě do 50 m2 z velkých kostek s ložem z kameniva</t>
  </si>
  <si>
    <t>-1966563369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</si>
  <si>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</si>
  <si>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312,77"Sl.Horníka-demolice komun.</t>
  </si>
  <si>
    <t>43,6+41,92"park.stání Sl. Horníka</t>
  </si>
  <si>
    <t>153,46"ul. pod Školou-pravá</t>
  </si>
  <si>
    <t>106,21"ul. Pod Školou-levá</t>
  </si>
  <si>
    <t>67,2"křiž.Nepomuc.</t>
  </si>
  <si>
    <t>"přejezdy"14,5+52,2</t>
  </si>
  <si>
    <t>8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</si>
  <si>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</si>
  <si>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</si>
  <si>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-363225554</t>
  </si>
  <si>
    <t>112*4</t>
  </si>
  <si>
    <t>9</t>
  </si>
  <si>
    <t>113107124</t>
  </si>
  <si>
    <t>Odstranění podkladů nebo krytů ručně s přemístěním hmot na skládku na vzdálenost do 3 m nebo s naložením na dopravní prostředek z kameniva hrubého drceného, o tl. vrstvy přes 300 do 400 mm</t>
  </si>
  <si>
    <t>30505286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</si>
  <si>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</si>
  <si>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10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</si>
  <si>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</si>
  <si>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</si>
  <si>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-1191736270</t>
  </si>
  <si>
    <t>"Nepomucká asf.chodník"(163-8,64)</t>
  </si>
  <si>
    <t>11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</si>
  <si>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</si>
  <si>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</si>
  <si>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1793064258</t>
  </si>
  <si>
    <t>519,97"dočasná úprava</t>
  </si>
  <si>
    <t>12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</si>
  <si>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</si>
  <si>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</si>
  <si>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-2086802308</t>
  </si>
  <si>
    <t>496,925</t>
  </si>
  <si>
    <t>51,64</t>
  </si>
  <si>
    <t>141,03"asf.chodník</t>
  </si>
  <si>
    <t>13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</si>
  <si>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</si>
  <si>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</si>
  <si>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1886320146</t>
  </si>
  <si>
    <t>916,24+141,03</t>
  </si>
  <si>
    <t>14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</si>
  <si>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</si>
  <si>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</si>
  <si>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-1821524136</t>
  </si>
  <si>
    <t>29,1"Sl.Horníka</t>
  </si>
  <si>
    <t>61,83+50,1"Pod Škol.</t>
  </si>
  <si>
    <t>113107424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</si>
  <si>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300 do 400 mm</t>
  </si>
  <si>
    <t>-392471952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</si>
  <si>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 jsou určeny pouze pro případy havárií a přeložek._x000D_
3. Ceny nelze použít v rámci výstavby nových inženýrských sítí._x000D_
4. Ceny_x000D_
a) –7011 až –7013, -7411 až -7413 a -7511 až -7513 lze použít i pro odstranění podkladů nebo krytů ze štěrkopísku, škváry, strusky nebo z mechanicky zpevněných zemin,_x000D_
b) –7021 až 7025, -7421 až -7425 a -7521 až -7525 lze použít i pro odstranění podkladů nebo krytů ze zemin stabilizovaných vápnem,_x000D_
c) –7030 až -7034, -7430 až -7434 a -7530 až -7534 lze použít i pro odstranění dlažeb uložených do betonového lože a dlažeb z mozaiky uložených do cementové malty nebo podkladu ze zemin stabilizovaných cementem._x000D_
5. Ceny lze použít i pro odstranění podkladů nebo krytů opatřených živičnými postřiky nebo nátěry._x000D_
6.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zanedbává._x000D_
7. Přemístění vybouraného materiálu na vzdálenost přes 3 m se oceňuje cenami souborů cen 997 22-1 Vodorovná doprava suti._x000D_
8. Cenypro odstranění živičných podkladů nebo krytů -704 ., -744 . a -754 . nelze použít pro odstranění podkladu nebo krytu frézováním._x000D_
</t>
  </si>
  <si>
    <t>16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</si>
  <si>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</si>
  <si>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</si>
  <si>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</si>
  <si>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819463182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</si>
  <si>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</si>
  <si>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6,2+3,1+1,68+8+1,6+2,93+6,17+7,67+2,6+3,35+8,9+4,2"pravá strana od Píseckého-Sl.Horníka</t>
  </si>
  <si>
    <t>5,84+4+9,42+2,8+5,6+6,3+8,44+11,6+11,56+2,9+9,2+3,8+4,14+4,1+8,82+8,85+6,3+4,9"Sl.Horníka-Pod Školou</t>
  </si>
  <si>
    <t>6,54+4,98+3,8+8,5+10,3+12,9+10,63+12,63+3,94+2,2+4,2+2,052+6,53+2,92+2,7"Pod Školou-Nepomucká</t>
  </si>
  <si>
    <t>0,6+1,87+1,27+4,05+5,8+2,47+1,86+1,4+4,45+1,5+1,35"Nepomucká-Pod.šk,</t>
  </si>
  <si>
    <t>4,2+8,3+0,6+3,2+10,8+4,9"park.stání Sl. Horníka</t>
  </si>
  <si>
    <t>0,7+10,3+10,7+4,8+15,9+37,2+2,1+19,7+1,9"chodník-Pod Školou</t>
  </si>
  <si>
    <t>4,4+5,8+6,7+9,7+6,9+1,8"Pod Školou-zelen.pas</t>
  </si>
  <si>
    <t>17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</si>
  <si>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</si>
  <si>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</si>
  <si>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</si>
  <si>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1958585738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</si>
  <si>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</si>
  <si>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>58*0,1</t>
  </si>
  <si>
    <t>18</t>
  </si>
  <si>
    <t>122201102</t>
  </si>
  <si>
    <t>Odkopávky a prokopávky nezapažené s přehozením výkopku na vzdálenost do 3 m nebo s naložením na dopravní prostředek v hornině tř. 3 přes 100 do 1 000 m3</t>
  </si>
  <si>
    <t>-273140150</t>
  </si>
  <si>
    <t xml:space="preserve">Poznámka k souboru cen:_x000D_
1. Odkopávky a prokopávky v roubených prostorech se oceňují podle čl. 3116 Všeobecných podmínek tohoto katalogu._x000D_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m3._x000D_
3. Ceny lze použít i pro vykopávky odpadových jam._x000D_
4. Ceny lze použít i pro sejmutí podorničí. Přitom se přihlíží k ustanovení čl. 3112 Všeobecných podmínek tohoto katalogu._x000D_
</t>
  </si>
  <si>
    <t>733,563*0,3"aktivní zona</t>
  </si>
  <si>
    <t>2299,803*0,2"odkop</t>
  </si>
  <si>
    <t>19</t>
  </si>
  <si>
    <t>132201201</t>
  </si>
  <si>
    <t>Hloubení zapažených i nezapažených rýh šířky přes 600 do 2 000 mm s urovnáním dna do předepsaného profilu a spádu v hornině tř. 3 do 100 m3</t>
  </si>
  <si>
    <t>1805795008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</si>
  <si>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</si>
  <si>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"napojení UV"5*1,2*1,3</t>
  </si>
  <si>
    <t>1*1*1,3</t>
  </si>
  <si>
    <t>1,5*1*1,3</t>
  </si>
  <si>
    <t>20</t>
  </si>
  <si>
    <t>133201101</t>
  </si>
  <si>
    <t>Hloubení zapažených i nezapažených šachet s případným nutným přemístěním výkopku ve výkopišti v hornině tř. 3 do 100 m3</t>
  </si>
  <si>
    <t>1564411249</t>
  </si>
  <si>
    <t xml:space="preserve">Poznámka k souboru cen:_x000D_
1. Ceny 10-1101 až 40-1101 jsou určeny jen pro šachty hloubky do 12 m. Šachty větších hloubek se oceňují individuálně._x000D_
2. V cenách jsou započteny i náklady na:_x000D_
a) svislé přemístění výkopku,_x000D_
b) urovnání dna do předepsaného profilu a spádu._x000D_
c) přehození výkopku na přilehlém terénu na vzdálenost do 5 m od hrany šachty nebo naložení na dopravní prostředek._x000D_
3. V cenách nejsou započteny náklady na roubení._x000D_
4. Pažení šachet bentonitovou suspenzí se oceňuje takto:_x000D_
a) dodání bentonitové suspenze cenou 239 68-1711 Bentonitová suspenze pro pažení rýh pro podzemní stěny – její výroba katalogu 800-2 Zvlášní zakládání objektů; množství v m2 se určí jako součin objemu vyhloubeného prostoru (v m3) a koeficientu 1,667,_x000D_
b) doplnění bentonitové suspenze se ocení cenou 239 68-4111 Doplnění bentonitové suspenze katalogu 800-2 Zvlášní zakládání objektů._x000D_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objektů._x000D_
</t>
  </si>
  <si>
    <t>0,8*0,8*1,2*3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</si>
  <si>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</si>
  <si>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</si>
  <si>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1236717173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</si>
  <si>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výkopišti._x000D_
2. Ceny pro hloubku přes 1 do 2,5 m, přes 2,5 m do 4 m atd. jsou určeny pro svislé přemístění výkopku od 0 do 2,5 m, od 0 do 4 m atd._x000D_
3. Množství materiálu i stavební suti z rozbouraných konstrukcí pro přemístění se rovná objemu konstrukcí před rozbouráním._x000D_
</t>
  </si>
  <si>
    <t>22</t>
  </si>
  <si>
    <t>162201411</t>
  </si>
  <si>
    <t>Vodorovné přemístění větví, kmenů nebo pařezů s naložením, složením a dopravou do 1000 m kmenů stromů listnatých, průměru přes 100 do 300 mm</t>
  </si>
  <si>
    <t>-495159534</t>
  </si>
  <si>
    <t xml:space="preserve">Poznámka k souboru cen:_x000D_
1. Průměr kmene i pařezu se měří v místě řezu._x000D_
2. Měrná jednotka je 1 strom._x000D_
</t>
  </si>
  <si>
    <t>23</t>
  </si>
  <si>
    <t>162301401</t>
  </si>
  <si>
    <t>Vodorovné přemístění větví, kmenů nebo pařezů s naložením, složením a dopravou do 5000 m větví stromů listnatých, průměru kmene přes 100 do 300 mm</t>
  </si>
  <si>
    <t>1882444052</t>
  </si>
  <si>
    <t>24</t>
  </si>
  <si>
    <t>162301411</t>
  </si>
  <si>
    <t>Vodorovné přemístění větví, kmenů nebo pařezů s naložením, složením a dopravou do 5000 m kmenů stromů listnatých, průměru přes 100 do 300 mm</t>
  </si>
  <si>
    <t>2017074868</t>
  </si>
  <si>
    <t>25</t>
  </si>
  <si>
    <t>162301501</t>
  </si>
  <si>
    <t>Vodorovné přemístění smýcených křovin do průměru kmene 100 mm na vzdálenost do 5 000 m</t>
  </si>
  <si>
    <t>-163770385</t>
  </si>
  <si>
    <t xml:space="preserve">Poznámka k souboru cen:_x000D_
1. Ceny nelze použít pro přemístění křovin do 50 m; toto přemístění je započteno v cenách souboru cen 111 20-11 Odstranění křovin a stromů s odstraněním kořenů této části a 111 20-32 Odstranění křovin a stromů s ponecháním kořenů části A 03 Zemní práce pro objekty oborů 831 až 833._x000D_
2. V cenách jsou započteny i náklady na složení křovin z dopravního prostředku do hromad na vykázaném místě._x000D_
</t>
  </si>
  <si>
    <t>26</t>
  </si>
  <si>
    <t>162301911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</si>
  <si>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</si>
  <si>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-437658974</t>
  </si>
  <si>
    <t>27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</si>
  <si>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</si>
  <si>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</si>
  <si>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-1017192270</t>
  </si>
  <si>
    <t>28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</si>
  <si>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</si>
  <si>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</si>
  <si>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-1517506412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</si>
  <si>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</si>
  <si>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733,563*0,3"dovoz-aktivní zona</t>
  </si>
  <si>
    <t>733,563*0,3"odvoz</t>
  </si>
  <si>
    <t>2,304"UV</t>
  </si>
  <si>
    <t>-75"zásyp</t>
  </si>
  <si>
    <t>29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</si>
  <si>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</si>
  <si>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</si>
  <si>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788393829</t>
  </si>
  <si>
    <t>827,403*11"celkem předpoklad 21 km</t>
  </si>
  <si>
    <t>30</t>
  </si>
  <si>
    <t>162706111</t>
  </si>
  <si>
    <t>Vodorovné přemístění výkopku bez naložení, avšak se složením zemin schopných zúrodnění, na vzdálenost přes 5000 do 6000 m</t>
  </si>
  <si>
    <t>2104554478</t>
  </si>
  <si>
    <t xml:space="preserve">Poznámka k souboru cen:_x000D_
1. V cenách jsou započteny i náklady na:_x000D_
a) shrnutí výkopku ve výkopišti a hrubé rozhrnutí v násypišti,_x000D_
b) udržování sjízdnosti cest uvnitř násypiště i výkopiště, pokud vrcholky nerovností nejsou vyšší než +- 0,5 m,_x000D_
c) příplatky za jízdu v terénu uvnitř výkopiště i násypiště._x000D_
2. V cenách nejsou započteny náklady na příplatky za jízdu v terénu mimo výkopiště a násypiště._x000D_
</t>
  </si>
  <si>
    <t>12*0,2"ornice zpět</t>
  </si>
  <si>
    <t>245*0,2</t>
  </si>
  <si>
    <t>31</t>
  </si>
  <si>
    <t>167101102</t>
  </si>
  <si>
    <t>Nakládání, skládání a překládání neulehlého výkopku nebo sypaniny nakládání, množství přes 100 m3, z hornin tř. 1 až 4</t>
  </si>
  <si>
    <t>1549926988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</si>
  <si>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</si>
  <si>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>32</t>
  </si>
  <si>
    <t>167103101</t>
  </si>
  <si>
    <t>Nakládání neulehlého výkopku z hromad zeminy schopné zúrodnění</t>
  </si>
  <si>
    <t>-1253755392</t>
  </si>
  <si>
    <t>2,400"ornice zpět z mezideponie</t>
  </si>
  <si>
    <t>33</t>
  </si>
  <si>
    <t>171201211</t>
  </si>
  <si>
    <t>Poplatek za uložení stavebního odpadu na skládce (skládkovné) zeminy a kameniva zatříděného do Katalogu odpadů pod kódem 170 504</t>
  </si>
  <si>
    <t>t</t>
  </si>
  <si>
    <t>1625600859</t>
  </si>
  <si>
    <t xml:space="preserve">Poznámka k souboru cen:_x000D_
1. Ceny uvedené v souboru cen lze po dohodě upravit podle místních podmínek._x000D_
</t>
  </si>
  <si>
    <t>825,099*1,85"zemina</t>
  </si>
  <si>
    <t xml:space="preserve">49*1,65"ornice </t>
  </si>
  <si>
    <t>34</t>
  </si>
  <si>
    <t>174101101</t>
  </si>
  <si>
    <t>Zásyp sypaninou z jakékoliv horniny s uložením výkopku ve vrstvách se zhutněním jam, šachet, rýh nebo kolem objektů v těchto vykopávkách</t>
  </si>
  <si>
    <t>-1957252777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</si>
  <si>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</si>
  <si>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35</t>
  </si>
  <si>
    <t>181301103</t>
  </si>
  <si>
    <t>Rozprostření a urovnání ornice v rovině nebo ve svahu sklonu do 1:5 při souvislé ploše do 500 m2, tl. vrstvy přes 150 do 200 mm</t>
  </si>
  <si>
    <t>-1562134220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</si>
  <si>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</si>
  <si>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36</t>
  </si>
  <si>
    <t>181411131</t>
  </si>
  <si>
    <t>Založení trávníku na půdě předem připravené plochy do 1000 m2 výsevem včetně utažení parkového v rovině nebo na svahu do 1:5</t>
  </si>
  <si>
    <t>-1958487576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</si>
  <si>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</si>
  <si>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37</t>
  </si>
  <si>
    <t>M</t>
  </si>
  <si>
    <t>00572410</t>
  </si>
  <si>
    <t>osivo směs travní parková</t>
  </si>
  <si>
    <t>kg</t>
  </si>
  <si>
    <t>400421836</t>
  </si>
  <si>
    <t>12*0,015 "Přepočtené koeficientem množství</t>
  </si>
  <si>
    <t>38</t>
  </si>
  <si>
    <t>181951101</t>
  </si>
  <si>
    <t>Úprava pláně vyrovnáním výškových rozdílů v hornině tř. 1 až 4 bez zhutnění</t>
  </si>
  <si>
    <t>1343579426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</si>
  <si>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(berem) šířky do 3 m přerušujících svahy, pro urovnání dna silničních a železničních příkopů pro jakoukoliv šířku dna; toto urovnání se oceňuje cenami souboru cen 182 .0-1 Svahování._x000D_
3. Urovnání ploch ve sklonu přes 1 : 5 se oceňuje cenami souboru cen 182 . 0-11 Svahování trvalých svahů do projektovaných profilů._x000D_
4. Náklady na urovnání dna a stěn při čištění příkopů pozemních komunikací jsou započteny v cenách souborů cen 938 90-2 . Čištění příkopů komunikací v suchu nebo ve vodě části A02 Zemní práce pro objekty oborů 821 až 828._x000D_
5. Míru zhutnění určuje projekt. Ceny se zhutněním jsou určeny pro jakoukoliv míru zhutnění._x000D_
</t>
  </si>
  <si>
    <t>10+57,65"mlatová plocha</t>
  </si>
  <si>
    <t>39</t>
  </si>
  <si>
    <t>181951102</t>
  </si>
  <si>
    <t>Úprava pláně vyrovnáním výškových rozdílů v hornině tř. 1 až 4 se zhutněním</t>
  </si>
  <si>
    <t>-86626559</t>
  </si>
  <si>
    <t>496,1"asf.vozovka</t>
  </si>
  <si>
    <t>Mezisoučet - konstrukce 3</t>
  </si>
  <si>
    <t>424,858" Dlažba 80mm</t>
  </si>
  <si>
    <t>Mezisoučet - konstrukce 1</t>
  </si>
  <si>
    <t>1481,245</t>
  </si>
  <si>
    <t>Mezisoučet - kontrukce 2</t>
  </si>
  <si>
    <t>40</t>
  </si>
  <si>
    <t>183403113</t>
  </si>
  <si>
    <t>Obdělání půdy frézováním v rovině nebo na svahu do 1:5</t>
  </si>
  <si>
    <t>-931365438</t>
  </si>
  <si>
    <t xml:space="preserve">Poznámka k souboru cen:_x000D_
1. Každé opakované obdělání půdy se oceňuje samostatně._x000D_
2. Ceny -3114 a -3115 lze použít i pro obdělání půdy aktivními branami._x000D_
</t>
  </si>
  <si>
    <t>41</t>
  </si>
  <si>
    <t>183403161</t>
  </si>
  <si>
    <t>Obdělání půdy válením v rovině nebo na svahu do 1:5</t>
  </si>
  <si>
    <t>2113154378</t>
  </si>
  <si>
    <t>42</t>
  </si>
  <si>
    <t>184102117</t>
  </si>
  <si>
    <t>Výsadba dřeviny s balem do předem vyhloubené jamky se zalitím v rovině nebo na svahu do 1:5, při průměru balu přes 800 do 1000 mm</t>
  </si>
  <si>
    <t>-583318191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</si>
  <si>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</si>
  <si>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43</t>
  </si>
  <si>
    <t>02650406R</t>
  </si>
  <si>
    <t xml:space="preserve">Javor červený Acer rubrum 'SCANLON' 400cm </t>
  </si>
  <si>
    <t>1241984924</t>
  </si>
  <si>
    <t>P</t>
  </si>
  <si>
    <t>Poznámka k položce:_x000D_
S balem.</t>
  </si>
  <si>
    <t>44</t>
  </si>
  <si>
    <t>184215133</t>
  </si>
  <si>
    <t>Ukotvení dřeviny kůly třemi kůly, délky přes 2 do 3 m</t>
  </si>
  <si>
    <t>1693969584</t>
  </si>
  <si>
    <t xml:space="preserve">Poznámka k souboru cen:_x000D_
1. V cenách jsou započteny i náklady na ochranu proti poškození kmene v místě vzepření._x000D_
2. V cenách nejsou započteny náklady na dodání kůlů, tyto se oceňují ve specifikaci._x000D_
3. Ceny jsou určeny pro ukotvení dřevin kůly o průměru do 100 mm._x000D_
</t>
  </si>
  <si>
    <t>45</t>
  </si>
  <si>
    <t>60591255</t>
  </si>
  <si>
    <t>kůl vyvazovací dřevěný impregnovaný D 8cm dl 2,5m</t>
  </si>
  <si>
    <t>-1306145180</t>
  </si>
  <si>
    <t>3*1,5 "Přepočtené koeficientem množství</t>
  </si>
  <si>
    <t>46</t>
  </si>
  <si>
    <t>184215413</t>
  </si>
  <si>
    <t>Zhotovení závlahové mísy u solitérních dřevin v rovině nebo na svahu do 1:5, o průměru mísy přes 1 m</t>
  </si>
  <si>
    <t>1410889709</t>
  </si>
  <si>
    <t xml:space="preserve">Poznámka k souboru cen:_x000D_
1. V cenách jsou započteny i náklady na případné naložení vzniklého odpadu na dopravní prostředek, odvoz na vzdálenost do 20 km a složení odpadu._x000D_
2. V cenách nejsou započteny náklady na materiál pro zhotovení závlahové mísy, tento se oceňuje ve specifikaci._x000D_
3. V cenách o sklonu svahu přes 1:1 jsou uvažovány podmínky pro svahy běžně schůdné; bez použití lezeckých technik. V případě použití lezeckých technik se tyto náklady oceňují individuálně._x000D_
</t>
  </si>
  <si>
    <t>47</t>
  </si>
  <si>
    <t>184802111</t>
  </si>
  <si>
    <t>Chemické odplevelení půdy před založením kultury, trávníku nebo zpevněných ploch o výměře jednotlivě přes 20 m2 v rovině nebo na svahu do 1:5 postřikem na široko</t>
  </si>
  <si>
    <t>-813108099</t>
  </si>
  <si>
    <t xml:space="preserve">Poznámka k souboru cen:_x000D_
1. Ceny -2111, -2211, -2311 a -2411 lze použít i pro aplikaci retardantů na trávníky._x000D_
2. V cenách -2111, -2211, -2311 a -2411 jsou započteny i náklady na dovoz vody do 10 km._x000D_
3. V cenách nejsou započteny náklady na případné zapravení přípravku do půdy_x000D_
a) obděláním půdy; tyto práce se oceňují cenami části A02 souboru cen 183 40-31 Obdělání půdy,_x000D_
b) prolitím; toto se oceňuje cenami části C02 souboru cen 185 80-43 Zalití rostlin vodou a případně cenami části A02 souboru cen 185 85-11 Dovoz vody pro zálivku rostlin._x000D_
4. Každá opakovaná aplikace se oceňuje samostatně._x000D_
5. Chemické odplevelení ploch do 20 m2 se oceňuje příslušnými cenami souboru cen 184 80-26 Chemické odplevelení po založení kultury._x000D_
6. V cenách o sklonu svahu přes 1:1 jsou uvažovány podmínky pro svahy běžně schůdné; bez použití lezeckých technik. V případě použití lezeckých technik se tyto náklady oceňují individuálně._x000D_
</t>
  </si>
  <si>
    <t>48</t>
  </si>
  <si>
    <t>185802113</t>
  </si>
  <si>
    <t>Hnojení půdy nebo trávníku v rovině nebo na svahu do 1:5 umělým hnojivem na široko</t>
  </si>
  <si>
    <t>1125592517</t>
  </si>
  <si>
    <t xml:space="preserve">Poznámka k souboru cen:_x000D_
1. V cenách jsou započteny i náklady na rozprostření nebo rozdělení hnojiva._x000D_
2. V cenách o sklonu svahu přes 1:1 jsou uvažovány podmínky pro svahy běžně schůdné; bez použití lezeckých technik. V případě použití lezeckých technik se tyto náklady oceňují individuálně._x000D_
</t>
  </si>
  <si>
    <t>0,0005*1</t>
  </si>
  <si>
    <t>49</t>
  </si>
  <si>
    <t>25191155</t>
  </si>
  <si>
    <t>hnojivo průmyslové Cererit</t>
  </si>
  <si>
    <t>-612056077</t>
  </si>
  <si>
    <t>50</t>
  </si>
  <si>
    <t>185851121</t>
  </si>
  <si>
    <t>Dovoz vody pro zálivku rostlin na vzdálenost do 1000 m</t>
  </si>
  <si>
    <t>-387285751</t>
  </si>
  <si>
    <t xml:space="preserve">Poznámka k souboru cen:_x000D_
1. Ceny lze použít pouze tehdy, když není voda dostupná z vodovodního řádu._x000D_
2. V cenách jsou započteny i náklady na čerpání vody do cisterny._x000D_
3. V cenách nejsou započteny náklady na dodání vody. Tyto náklady se oceňují individuálně._x000D_
</t>
  </si>
  <si>
    <t>0,12*6"následná péče</t>
  </si>
  <si>
    <t>51</t>
  </si>
  <si>
    <t>08211321</t>
  </si>
  <si>
    <t>voda pitná pro ostatní odběratele</t>
  </si>
  <si>
    <t>1423296439</t>
  </si>
  <si>
    <t>52</t>
  </si>
  <si>
    <t>185851129</t>
  </si>
  <si>
    <t>Dovoz vody pro zálivku rostlin Příplatek k ceně za každých dalších i započatých 1000 m</t>
  </si>
  <si>
    <t>-738907484</t>
  </si>
  <si>
    <t>0,72*9</t>
  </si>
  <si>
    <t>Zakládání</t>
  </si>
  <si>
    <t>53</t>
  </si>
  <si>
    <t>213141111</t>
  </si>
  <si>
    <t>Zřízení vrstvy z geotextilie filtrační, separační, odvodňovací, ochranné, výztužné nebo protierozní v rovině nebo ve sklonu do 1:5, šířky do 3 m</t>
  </si>
  <si>
    <t>1298487702</t>
  </si>
  <si>
    <t xml:space="preserve">Poznámka k souboru cen:_x000D_
1. Ceny jsou určeny pro zřízení vrstev na upraveném povrchu._x000D_
2. V cenách jsou započteny i náklady na položení a spojení geotextilií včetně přesahů._x000D_
3. V cenách nejsou započteny náklady na dodávku geotextilií, která se oceňuje ve specifikaci. Ztratné včetně přesahů lze stanovit ve výši 15 až 20 %._x000D_
4. Ceny -1131 až -1133 lze použít i pro vyvedení geotextilie na svislou konstrukci._x000D_
</t>
  </si>
  <si>
    <t>322,458" Dlažba 80mm</t>
  </si>
  <si>
    <t>54</t>
  </si>
  <si>
    <t>69311082</t>
  </si>
  <si>
    <t>geotextilie netkaná separační, ochranná, filtrační, drenážní PP 500g/m2</t>
  </si>
  <si>
    <t>-291530229</t>
  </si>
  <si>
    <t>2299,803</t>
  </si>
  <si>
    <t>2299,803*0,015</t>
  </si>
  <si>
    <t>Svislé a kompletní konstrukce</t>
  </si>
  <si>
    <t>55</t>
  </si>
  <si>
    <t>339921133</t>
  </si>
  <si>
    <t>Osazování palisád betonových v řadě se zabetonováním výšky palisády přes 1000 do 1500 mm</t>
  </si>
  <si>
    <t>-267320185</t>
  </si>
  <si>
    <t xml:space="preserve">Poznámka k souboru cen:_x000D_
1. V cenách nejsou započteny náklady na zřízení rýhy nebo jámy a na dodání palisád; tyto se oceňují ve specifikaci._x000D_
2. Ceny lze použít pro palisády o jakémkoli tvaru průřezu._x000D_
3. Měrnou jednotkou (u položek číslo -1131 až -1144) se rozumí metr délky palisádové stěny._x000D_
4. Výškou palisády je uvažována celková délka osazovaného prvku._x000D_
</t>
  </si>
  <si>
    <t>56</t>
  </si>
  <si>
    <t>59228416</t>
  </si>
  <si>
    <t>palisáda tyčová půlkulatá armovaná 175x200x1500mm</t>
  </si>
  <si>
    <t>-1807173431</t>
  </si>
  <si>
    <t>26*5,7*1,015</t>
  </si>
  <si>
    <t>57</t>
  </si>
  <si>
    <t>358315114</t>
  </si>
  <si>
    <t>Bourání stoky kompletní nebo vybourání otvorů průřezové plochy do 4 m2 ve stokách ze zdiva z prostého betonu</t>
  </si>
  <si>
    <t>-653915361</t>
  </si>
  <si>
    <t>"UV"3*(3,14*0,28*0,28*0,8)-(3,14*0,225*0,225*0,7)</t>
  </si>
  <si>
    <t>Komunikace pozemní</t>
  </si>
  <si>
    <t>58</t>
  </si>
  <si>
    <t>561121114</t>
  </si>
  <si>
    <t>Zřízení podkladu nebo ochranné vrstvy vozovky z mechanicky zpevněné zeminy MZ bez přidání pojiva nebo vylepšovacího materiálu, s rozprostřením, vlhčením, promísením a zhutněním, tloušťka po zhutnění 300 mm</t>
  </si>
  <si>
    <t>-1254312508</t>
  </si>
  <si>
    <t xml:space="preserve">Poznámka k souboru cen:_x000D_
1. Ceny lze použít i v případě, že se zrnitost zeminy zlepší nakupovaným materiálem, který se oceňuje ve specifikaci. Pro přesun hmot se v tomto případě uvažuje hmotnost materiálu ve specifikaci._x000D_
2. V cenách nejsou započteny náklady na opatření zeminy a její přemístění k místu zabudování, které se oceňují cenami katalogu 800-1 Zemní práce._x000D_
3. V cenách nejsou započteny náklady na případné zatravnění, které se oceňují cenami části A02 katalogu 823-1 Plochy a úprava území._x000D_
</t>
  </si>
  <si>
    <t>322,458"kostky velké</t>
  </si>
  <si>
    <t>411,105"asf.komun</t>
  </si>
  <si>
    <t>59</t>
  </si>
  <si>
    <t>10364100</t>
  </si>
  <si>
    <t>zemina pro terénní úpravy - tříděná</t>
  </si>
  <si>
    <t>-840346749</t>
  </si>
  <si>
    <t>733,563*0,3*1,85</t>
  </si>
  <si>
    <t>60</t>
  </si>
  <si>
    <t>564831111</t>
  </si>
  <si>
    <t>Podklad ze štěrkodrti ŠD s rozprostřením a zhutněním, po zhutnění tl. 100 mm</t>
  </si>
  <si>
    <t>-550235682</t>
  </si>
  <si>
    <t>"dočasné"19,43+52,54</t>
  </si>
  <si>
    <t>448"dočasné pod panely</t>
  </si>
  <si>
    <t>61</t>
  </si>
  <si>
    <t>564851111</t>
  </si>
  <si>
    <t>Podklad ze štěrkodrti ŠD s rozprostřením a zhutněním, po zhutnění tl. 150 mm</t>
  </si>
  <si>
    <t>1767044882</t>
  </si>
  <si>
    <t>361,82+368,24+140,05+63,68"ul. Pod Školou(od Sl. Hor. po Nepom.)</t>
  </si>
  <si>
    <t>145,755+281,94+10,32"ul. Pod Školou-Nepomucká</t>
  </si>
  <si>
    <t>109,44"Nepomucká</t>
  </si>
  <si>
    <t>Součet - konstrukce 2</t>
  </si>
  <si>
    <t>62</t>
  </si>
  <si>
    <t>564851112</t>
  </si>
  <si>
    <t>Podklad ze štěrkodrti ŠD s rozprostřením a zhutněním, po zhutnění tl. 160 mm</t>
  </si>
  <si>
    <t>-1292234467</t>
  </si>
  <si>
    <t>41"rozšíření pod obruby</t>
  </si>
  <si>
    <t>63</t>
  </si>
  <si>
    <t>564861111</t>
  </si>
  <si>
    <t>Podklad ze štěrkodrti ŠD s rozprostřením a zhutněním, po zhutnění tl. 200 mm</t>
  </si>
  <si>
    <t>1459439340</t>
  </si>
  <si>
    <t>451,15"asf.vozovka</t>
  </si>
  <si>
    <t>64</t>
  </si>
  <si>
    <t>564932111</t>
  </si>
  <si>
    <t>Podklad z mechanicky zpevněného kameniva MZK (minerální beton) s rozprostřením a s hutněním, po zhutnění tl. 100 mm</t>
  </si>
  <si>
    <t>381365405</t>
  </si>
  <si>
    <t xml:space="preserve">Poznámka k souboru cen:_x000D_
1. ČSN 73 6126-1 připouští pro MZK max. tl. 300 mm._x000D_
2. V cenách nejsou započteny náklady na:_x000D_
a) ochranu povrchu podkladu filtračním postřikem, který se oceňuje cenami souboru cen 573 11-11,_x000D_
b) spojovací postřik před pokládkou asfaltových směsí, který se oceňuje cenami souboru cen 573 2.-11._x000D_
</t>
  </si>
  <si>
    <t>65</t>
  </si>
  <si>
    <t>564952111</t>
  </si>
  <si>
    <t>Podklad z mechanicky zpevněného kameniva MZK (minerální beton) s rozprostřením a s hutněním, po zhutnění tl. 150 mm</t>
  </si>
  <si>
    <t>-817406354</t>
  </si>
  <si>
    <t>140,63"Sl.Horníka</t>
  </si>
  <si>
    <t>270,52"Křiž. Pod Školou-Nepomucká</t>
  </si>
  <si>
    <t>40"pod obruby</t>
  </si>
  <si>
    <t>Součet - konstrukce 3</t>
  </si>
  <si>
    <t>66</t>
  </si>
  <si>
    <t>565165121</t>
  </si>
  <si>
    <t>Asfaltový beton vrstva podkladní ACP 16 (obalované kamenivo střednězrnné - OKS) s rozprostřením a zhutněním v pruhu šířky přes 3 m, po zhutnění tl. 80 mm</t>
  </si>
  <si>
    <t>1495107959</t>
  </si>
  <si>
    <t xml:space="preserve">Poznámka k souboru cen:_x000D_
1. ČSN EN 13108-1 připouští pro ACP 16 pouze tl. 50 až 80 mm._x000D_
</t>
  </si>
  <si>
    <t>64"zvýešná konstrukce nájezdových klínů</t>
  </si>
  <si>
    <t>67</t>
  </si>
  <si>
    <t>566901132</t>
  </si>
  <si>
    <t>Vyspravení podkladu po překopech inženýrských sítí plochy do 15 m2 s rozprostřením a zhutněním štěrkodrtí tl. 150 mm</t>
  </si>
  <si>
    <t>1677438919</t>
  </si>
  <si>
    <t xml:space="preserve">Poznámka k souboru cen:_x000D_
1. Ceny jsou určeny pro vyspravení podkladů po překopech pro inženýrské sítětrvalé i dočasné (předepíše-li je projekt)._x000D_
2. Ceny jsou určeny pouze pro případy havárií, přeložek nebo běžných oprav inženýrských sítí._x000D_
3. Ceny nelze použít v rámci výstavby nových inženýrských sítí._x000D_
4. V cenách nejsou započteny náklady na příp. nutný spojovací postřik, který se oceňuje cenami souboru cen 573 2.-11 Postřik živičný spojovací části A01 tohoto katalogu._x000D_
</t>
  </si>
  <si>
    <t>68</t>
  </si>
  <si>
    <t>566901133</t>
  </si>
  <si>
    <t>Vyspravení podkladu po překopech inženýrských sítí plochy do 15 m2 s rozprostřením a zhutněním štěrkodrtí tl. 200 mm</t>
  </si>
  <si>
    <t>2075428600</t>
  </si>
  <si>
    <t>69</t>
  </si>
  <si>
    <t>567132111</t>
  </si>
  <si>
    <t>Podklad ze směsi stmelené cementem SC bez dilatačních spár, s rozprostřením a zhutněním SC C 8/10 (KSC I), po zhutnění tl. 160 mm</t>
  </si>
  <si>
    <t>1617041665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</si>
  <si>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</si>
  <si>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25,33+28,32+43,75"park.stání Sl. Horníka</t>
  </si>
  <si>
    <t>40,57+102,41"zálivy ul. Pod Školou</t>
  </si>
  <si>
    <t>"přejezdy"19,34-3,5*0,4+64,14</t>
  </si>
  <si>
    <t>Součet - konstrukce 1</t>
  </si>
  <si>
    <t>70</t>
  </si>
  <si>
    <t>572370111</t>
  </si>
  <si>
    <t>Vyspravení krytu komunikací po překopech inženýrských sítí plochy do 15 m2 dlažbou z kamenných kostek s ložem z kameniva těženého velkých</t>
  </si>
  <si>
    <t>451787923</t>
  </si>
  <si>
    <t xml:space="preserve">Poznámka k souboru cen:_x000D_
1. Ceny jsou určeny pro vyspravení krytů po překopech pro inženýrské sítě trvalé i dočasné (předepíše-li to projekt)._x000D_
2. Ceny jsou určeny pouze pro případy havárií, přeložek nebo běžných oprav inženýrských sítí._x000D_
3. Ceny nelze použít v rámci výstavby nových inženýrských sítí._x000D_
4. V cenách nejsou započteny náklady na:_x000D_
a) postřik živičný spojovací, který se oceňuje cenami souboru cen 573 2.-11 Postřik živičný spojovací části A 01 tohoto katalogu,_x000D_
b) zdrsňovací posyp, který se oceňuje cenami 578 90-112 Zdrsňovací posyp litého asfaltu z kameniva drobného drceného obaleného asfaltem při překopech inženýrských sítí, 572 40-41 Posyp živičného podkladu nebo krytu části C 01 tohoto katalogu._x000D_
</t>
  </si>
  <si>
    <t>71</t>
  </si>
  <si>
    <t>573111113</t>
  </si>
  <si>
    <t>Postřik infiltrační PI z asfaltu silničního s posypem kamenivem, v množství 1,50 kg/m2</t>
  </si>
  <si>
    <t>-341144847</t>
  </si>
  <si>
    <t>411,15"konstrukce 3</t>
  </si>
  <si>
    <t>72</t>
  </si>
  <si>
    <t>573211109</t>
  </si>
  <si>
    <t>Postřik spojovací PS bez posypu kamenivem z asfaltu silničního, v množství 0,50 kg/m2</t>
  </si>
  <si>
    <t>-617648874</t>
  </si>
  <si>
    <t>73</t>
  </si>
  <si>
    <t>577134221</t>
  </si>
  <si>
    <t>Asfaltový beton vrstva obrusná ACO 11 (ABS) s rozprostřením a se zhutněním z nemodifikovaného asfaltu v pruhu šířky přes 3 m tř. II, po zhutnění tl. 40 mm</t>
  </si>
  <si>
    <t>2049917823</t>
  </si>
  <si>
    <t xml:space="preserve">Poznámka k souboru cen:_x000D_
1. ČSN EN 13108-1 připouští pro ACO 11 pouze tl. 35 až 50 mm._x000D_
</t>
  </si>
  <si>
    <t>74</t>
  </si>
  <si>
    <t>584121111</t>
  </si>
  <si>
    <t>Osazení silničních dílců ze železového betonu s podkladem z kameniva těženého do tl. 40 mm jakéhokoliv druhu a velikosti, na plochu jednotlivě přes 50 do 200 m2</t>
  </si>
  <si>
    <t>-1490058528</t>
  </si>
  <si>
    <t xml:space="preserve">Poznámka k souboru cen:_x000D_
1. V ceně nejsou započteny náklady na:_x000D_
a) dodání dílců, které se oceňuje ve specifikaci,_x000D_
b) výplň spár, které se oceňují cenami souboru cen 599 . 4-11 Vyplnění spár mezi silničními dílci jakékoliv tloušťky._x000D_
2. Počet měrných jednotek se určuje v m2 půdorysné plochy krytu z dílců včetně spár._x000D_
</t>
  </si>
  <si>
    <t>75</t>
  </si>
  <si>
    <t>59381006</t>
  </si>
  <si>
    <t>panel silniční 3,00x1,00x0,215m</t>
  </si>
  <si>
    <t>-1688982540</t>
  </si>
  <si>
    <t>448,000/3</t>
  </si>
  <si>
    <t>76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</si>
  <si>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</si>
  <si>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</si>
  <si>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-487401536</t>
  </si>
  <si>
    <t xml:space="preserve">Poznámka k souboru cen:_x000D_
1. Ceny 591 1.- pro dlažbu z kostek velkých jsou určeny pro dlažbu úhlopříčnou a řádkovou._x000D_
2. Ceny 591 2.- pro dlažbu z kostek drobných jsou určeny pro dlažbu úhlopříčnou, řádkovou a kroužkovou._x000D_
3. Dlažba vějířová z kostek drobných se oceňuje cenami 591 41-2111 a 591 44-2111 Kladení dlažby z mozaiky dvoubarevné a vícebarevné komunikací pro pěší._x000D_
4. V cenách jsou započteny i náklady na dodání hmot pro lože a na dodání téhož materiálu na výplň spár._x000D_
5. V cenách nejsou započteny náklady na:_x000D_
a) dodání dlažebních kostek, které se oceňuje ve specifikaci; ztratné lze dohodnout_x000D_
- u velkých kostek ve výši 1 %,_x000D_
- u drobných kostek ve výši 2 %,_x000D_
b) vyplnění spár dlažby živičnou zálivkou, které se oceňuje cenami souboru cen 599 1 . -11 Zálivka živičná spár dlažby._x000D_
6. Část lože přesahující tloušťku 50 mm se oceňuje cenami souboru cen 451 31-97 Příplatek za každých dalších 10 mm tloušťky podkladu nebo lože._x000D_
</t>
  </si>
  <si>
    <t>-236,742"reliéfní a hladká dl.</t>
  </si>
  <si>
    <t>77</t>
  </si>
  <si>
    <t>58380124</t>
  </si>
  <si>
    <t>kostka dlažební žula drobná</t>
  </si>
  <si>
    <t>CS ÚRS 2018 01</t>
  </si>
  <si>
    <t>230833050</t>
  </si>
  <si>
    <t>"1t=5,5m2"(1481,245-236,742)*0,182*1,015</t>
  </si>
  <si>
    <t>78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</si>
  <si>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</si>
  <si>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</si>
  <si>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619620399</t>
  </si>
  <si>
    <t xml:space="preserve">Poznámka k souboru cen:_x000D_
1. V cenách jsou započteny i náklady na dodání hmot pro lože a na dodání materiálu pro výplň spár._x000D_
2. V cenách nejsou započteny náklady na dodání dlaždic, které se oceňují ve specifikaci; ztratné lze dohodnout u plochy_x000D_
a) do 100 m2 ve výši 3 %,_x000D_
b) přes 100 do 300 m2 ve výši 2 %,_x000D_
c) přes 300 m2 ve výši 1 %._x000D_
3. Část lože přesahující tloušťku 30 mm se oceňuje cenami souboru cen 451 . . -9 . Příplatek za každých dalších 10 mm tloušťky podkladu nebo lože._x000D_
</t>
  </si>
  <si>
    <t>117"dlažba okolo reliéfní</t>
  </si>
  <si>
    <t>119,742"reliéfní</t>
  </si>
  <si>
    <t>79</t>
  </si>
  <si>
    <t>59212316R</t>
  </si>
  <si>
    <t>dlaždice betonová reliéfní 255x255x30mm</t>
  </si>
  <si>
    <t>1249461590</t>
  </si>
  <si>
    <t>119,742</t>
  </si>
  <si>
    <t>119,742*0,015"ztratné</t>
  </si>
  <si>
    <t>80</t>
  </si>
  <si>
    <t>59212317R</t>
  </si>
  <si>
    <t>dlaždice betonová hladká 255x255x30mm</t>
  </si>
  <si>
    <t>-120081197</t>
  </si>
  <si>
    <t>117</t>
  </si>
  <si>
    <t>117*0,015</t>
  </si>
  <si>
    <t>81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</si>
  <si>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</si>
  <si>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</si>
  <si>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1954404043</t>
  </si>
  <si>
    <t>28,32"sl.Korníka-inval.</t>
  </si>
  <si>
    <t>43,75"3xstání Sl. Horníka</t>
  </si>
  <si>
    <t>25,332"kontejnery+stání Sl. Horn.</t>
  </si>
  <si>
    <t>40,567"záliv Pod Školou</t>
  </si>
  <si>
    <t>102,409"záliv</t>
  </si>
  <si>
    <t>19,34-3,5*0,4"přejezdy tl. 80</t>
  </si>
  <si>
    <t>64,14"přejezdy tl. 80</t>
  </si>
  <si>
    <t>Mezisoučet - předláždění u nových obrub</t>
  </si>
  <si>
    <t>82</t>
  </si>
  <si>
    <t>58380160</t>
  </si>
  <si>
    <t>kostka dlažební žula velká</t>
  </si>
  <si>
    <t>772234755</t>
  </si>
  <si>
    <t>327,295*0,333</t>
  </si>
  <si>
    <t>83</t>
  </si>
  <si>
    <t>599441111</t>
  </si>
  <si>
    <t>Vyplnění spár mezi silničními dílci jakékoliv tloušťky kamenivem těženým</t>
  </si>
  <si>
    <t>-577476516</t>
  </si>
  <si>
    <t xml:space="preserve">Poznámka k souboru cen:_x000D_
1. Ceny lze použít i pro vyplnění spár podkladu z betonu prostého, který se oceňuje cenami souboru cen 567 1 . - . . Podklad z prostého betonu._x000D_
2. V ceně 14-1111 jsou započteny i náklady na vyčištění spár._x000D_
</t>
  </si>
  <si>
    <t>112+3*114</t>
  </si>
  <si>
    <t>112/3*1</t>
  </si>
  <si>
    <t>84</t>
  </si>
  <si>
    <t>R59629000</t>
  </si>
  <si>
    <t>Provedení zpomalovacího polštáře 3,0 x 1,5 m ze žulových kostek lemovaných žulovým obrubníkem</t>
  </si>
  <si>
    <t>847510064</t>
  </si>
  <si>
    <t>Poznámka k položce:_x000D_
Rozebrání stáv.žulových kostek, zhutnění, doplnění podkladu, osazení obrub, dlažba ze žulových kostek.</t>
  </si>
  <si>
    <t>Trubní vedení</t>
  </si>
  <si>
    <t>85</t>
  </si>
  <si>
    <t>837375121</t>
  </si>
  <si>
    <t>Výsek a montáž kameninové odbočné tvarovky na kameninovém potrubí DN 300</t>
  </si>
  <si>
    <t>1545274372</t>
  </si>
  <si>
    <t xml:space="preserve">Poznámka k souboru cen:_x000D_
1. Ceny jsou určeny pro dodatečné osazení odbočné tvarovky na dosavadním potrubí._x000D_
2. V cenách jsou započteny i náklady na odsekání betonu a nové obetonování betonem tř. C 8/10._x000D_
3. V cenách nejsou započteny náklady na dodání kameninové trouby a kameninové tvarovky; tyto náklady se oceňují ve specifikaci. Ztratné lze u trub dohodnout ve výši 1,5 %._x000D_
</t>
  </si>
  <si>
    <t>86</t>
  </si>
  <si>
    <t>871355221</t>
  </si>
  <si>
    <t>Kanalizační potrubí z tvrdého PVC v otevřeném výkopu ve sklonu do 20 %, hladkého plnostěnného jednovrstvého, tuhost třídy SN 8 DN 200</t>
  </si>
  <si>
    <t>1498726670</t>
  </si>
  <si>
    <t xml:space="preserve">Poznámka k souboru cen:_x000D_
1. V cenách jsou započteny i náklady na dodání trub včetně gumového těsnění._x000D_
2. Použití trub dle tuhostí:_x000D_
a) třída SN 4: kanalizační sítě, přípojky, odvodňování pozemků s výškou krytí až 4 m_x000D_
b) třída SN 8: kanalizační sítě v nestandartních podmínkách uložení, vysoké teplotní a mechanické zatížení s výškou krytí do 8 m_x000D_
c) SN 10: kanalizační sítě, přípojky, odvodňování pozemků s výškou krytí &amp;gt; 8 m_x000D_
d) třída SN 12: kanalizační sítě s vysokým statickým zatížením a dynamickými rázy, při rychlosti média až 15 m/s a výškou krytí 0,7-10 m_x000D_
e) třída SN 16: kanalizační sítě s vysokým statickým zatížením a dynamickými rázy avýškou krytí 0,5-12 m._x000D_
</t>
  </si>
  <si>
    <t>"UV"4+1+1</t>
  </si>
  <si>
    <t>87</t>
  </si>
  <si>
    <t>877355231</t>
  </si>
  <si>
    <t>Montáž tvarovek na kanalizačním potrubí z trub z plastu z tvrdého PVC nebo z polypropylenu v otevřeném výkopu víček DN 200</t>
  </si>
  <si>
    <t>1993399042</t>
  </si>
  <si>
    <t xml:space="preserve">Poznámka k souboru cen:_x000D_
1. V cenách nejsou započteny náklady na dodání tvarovek. Tvarovky se oceňují ve ve specifikaci._x000D_
</t>
  </si>
  <si>
    <t>3"zaslep.stáv. přípojek UV</t>
  </si>
  <si>
    <t>88</t>
  </si>
  <si>
    <t>28611724</t>
  </si>
  <si>
    <t>víčko kanalizace plastové KG DN 200</t>
  </si>
  <si>
    <t>-259932239</t>
  </si>
  <si>
    <t>89</t>
  </si>
  <si>
    <t>895941111</t>
  </si>
  <si>
    <t>Zřízení vpusti kanalizační uliční z betonových dílců typ UV-50 normální</t>
  </si>
  <si>
    <t>-416451303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</si>
  <si>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</si>
  <si>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90</t>
  </si>
  <si>
    <t>59223852</t>
  </si>
  <si>
    <t>dno pro uliční vpusť s kalovou prohlubní betonové 450x300x50mm</t>
  </si>
  <si>
    <t>1649872114</t>
  </si>
  <si>
    <t>91</t>
  </si>
  <si>
    <t>59223864</t>
  </si>
  <si>
    <t>prstenec pro uliční vpusť vyrovnávací betonový 390x60x130mm</t>
  </si>
  <si>
    <t>432859723</t>
  </si>
  <si>
    <t>92</t>
  </si>
  <si>
    <t>59223854</t>
  </si>
  <si>
    <t>skruž pro uliční vpusť s výtokovým otvorem PVC betonová 450x350x50mm</t>
  </si>
  <si>
    <t>-57903037</t>
  </si>
  <si>
    <t>93</t>
  </si>
  <si>
    <t>59223866</t>
  </si>
  <si>
    <t>skruž pro uliční vpusť přechodová betonová 450-270x295x50m</t>
  </si>
  <si>
    <t>-1360023067</t>
  </si>
  <si>
    <t>94</t>
  </si>
  <si>
    <t>899202211</t>
  </si>
  <si>
    <t>Demontáž mříží litinových včetně rámů, hmotnosti jednotlivě přes 50 do 100 Kg</t>
  </si>
  <si>
    <t>-330769269</t>
  </si>
  <si>
    <t>95</t>
  </si>
  <si>
    <t>899204112</t>
  </si>
  <si>
    <t>Osazení mříží litinových včetně rámů a košů na bahno pro třídu zatížení D400, E600</t>
  </si>
  <si>
    <t>1182951610</t>
  </si>
  <si>
    <t xml:space="preserve">Poznámka k souboru cen:_x000D_
1. V cenách nejsou započteny náklady na dodání mříží, rámů a košů na bahno; tyto náklady se oceňují ve specifikaci._x000D_
</t>
  </si>
  <si>
    <t>96</t>
  </si>
  <si>
    <t>55242320</t>
  </si>
  <si>
    <t>mříž vtoková litinová plochá 500x500mm</t>
  </si>
  <si>
    <t>1752725635</t>
  </si>
  <si>
    <t>97</t>
  </si>
  <si>
    <t>899331111</t>
  </si>
  <si>
    <t>Výšková úprava uličního vstupu nebo vpusti do 200 mm zvýšením poklopu</t>
  </si>
  <si>
    <t>-1686874700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</si>
  <si>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</si>
  <si>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Ostatní konstrukce a práce, bourání</t>
  </si>
  <si>
    <t>98</t>
  </si>
  <si>
    <t>911381812</t>
  </si>
  <si>
    <t>Odstranění silničního betonového svodidla s naložením na dopravní prostředek délky 2 m, výšky 0,8 m</t>
  </si>
  <si>
    <t>1489938563</t>
  </si>
  <si>
    <t>2+2+1,6</t>
  </si>
  <si>
    <t>99</t>
  </si>
  <si>
    <t>912111112</t>
  </si>
  <si>
    <t>Montáž zábrany parkovací tvaru sloupku do výšky 800 mm se zabetonovanou patkou</t>
  </si>
  <si>
    <t>-1966230057</t>
  </si>
  <si>
    <t xml:space="preserve">Poznámka k souboru cen:_x000D_
1. V cenách jsou započteny i náklady na:_x000D_
a) montáž sloupku včetně upevňovacího materiálu,_x000D_
b) vykopání jamky a zabetonování u cen -1111, -1112,_x000D_
c) upevňovací patky včetně betonu a upevňovacího materiálu u ceny -1112._x000D_
2. V cenách nejsou započteny náklady na dodání zábrany, tyto se oceňují ve specifikaci._x000D_
</t>
  </si>
  <si>
    <t>100</t>
  </si>
  <si>
    <t>59231475R</t>
  </si>
  <si>
    <t>sloupek dělící litinový osmiboký v. 1,0 m, barva černá</t>
  </si>
  <si>
    <t>1596748872</t>
  </si>
  <si>
    <t>101</t>
  </si>
  <si>
    <t>914111111</t>
  </si>
  <si>
    <t>Montáž svislé dopravní značky základní velikosti do 1 m2 objímkami na sloupky nebo konzoly</t>
  </si>
  <si>
    <t>-255457533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</si>
  <si>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</si>
  <si>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"IP12"1</t>
  </si>
  <si>
    <t>"IP11c"1</t>
  </si>
  <si>
    <t>"IP11b"1</t>
  </si>
  <si>
    <t>"E1"1</t>
  </si>
  <si>
    <t>"B2"1</t>
  </si>
  <si>
    <t>"IP6"1</t>
  </si>
  <si>
    <t>"IP4"1</t>
  </si>
  <si>
    <t>Mezisoučet - Sl. Horníka</t>
  </si>
  <si>
    <t>"B20a"2+1</t>
  </si>
  <si>
    <t>"IJ4a"1</t>
  </si>
  <si>
    <t>"A7b"1</t>
  </si>
  <si>
    <t>"P2"1</t>
  </si>
  <si>
    <t>"IP11c"1+1</t>
  </si>
  <si>
    <t>"E8a"1</t>
  </si>
  <si>
    <t>"E8c"1</t>
  </si>
  <si>
    <t>"B28"1</t>
  </si>
  <si>
    <t>"B24b"1</t>
  </si>
  <si>
    <t>Mezisoučet - POd.školou</t>
  </si>
  <si>
    <t>"CP"1</t>
  </si>
  <si>
    <t>"IP4b"1</t>
  </si>
  <si>
    <t>Mezisoučet - Nepomucká</t>
  </si>
  <si>
    <t>102</t>
  </si>
  <si>
    <t>40444116</t>
  </si>
  <si>
    <t>značka dopravní svislá zákazová B FeZn NK 900mm</t>
  </si>
  <si>
    <t>-1206783543</t>
  </si>
  <si>
    <t>103</t>
  </si>
  <si>
    <t>40444000</t>
  </si>
  <si>
    <t>značka dopravní svislá výstražná FeZn A1-A30 P1,P4 700mm</t>
  </si>
  <si>
    <t>-1076930254</t>
  </si>
  <si>
    <t>104</t>
  </si>
  <si>
    <t>40444332</t>
  </si>
  <si>
    <t>značka dopravní svislá FeZn NK 500x150mm</t>
  </si>
  <si>
    <t>-1715057352</t>
  </si>
  <si>
    <t>105</t>
  </si>
  <si>
    <t>40444256</t>
  </si>
  <si>
    <t>značka dopravní svislá FeZn NK 500x700mm</t>
  </si>
  <si>
    <t>-1067272739</t>
  </si>
  <si>
    <t>106</t>
  </si>
  <si>
    <t>914511112</t>
  </si>
  <si>
    <t>Montáž sloupku dopravních značek délky do 3,5 m do hliníkové patky</t>
  </si>
  <si>
    <t>-425068025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</si>
  <si>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</si>
  <si>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1+1+1+1+2"Sl.Hor.</t>
  </si>
  <si>
    <t>1+1+1+2"Pod Škol.</t>
  </si>
  <si>
    <t>2+2+1</t>
  </si>
  <si>
    <t>2"Nepomucká</t>
  </si>
  <si>
    <t>107</t>
  </si>
  <si>
    <t>40445235</t>
  </si>
  <si>
    <t>sloupek pro dopravní značku Al D 60mm v 3,5m</t>
  </si>
  <si>
    <t>-1848968626</t>
  </si>
  <si>
    <t>108</t>
  </si>
  <si>
    <t>40445240</t>
  </si>
  <si>
    <t>patka pro sloupek Al D 60mm</t>
  </si>
  <si>
    <t>-1669842180</t>
  </si>
  <si>
    <t>109</t>
  </si>
  <si>
    <t>40445253</t>
  </si>
  <si>
    <t>víčko plastové na sloupek D 60mm</t>
  </si>
  <si>
    <t>-1268372792</t>
  </si>
  <si>
    <t>110</t>
  </si>
  <si>
    <t>40445256</t>
  </si>
  <si>
    <t>svorka upínací na sloupek dopravní značky D 60mm</t>
  </si>
  <si>
    <t>406985594</t>
  </si>
  <si>
    <t>25*2</t>
  </si>
  <si>
    <t>111</t>
  </si>
  <si>
    <t>915111111</t>
  </si>
  <si>
    <t>Vodorovné dopravní značení stříkané barvou dělící čára šířky 125 mm souvislá bílá základní</t>
  </si>
  <si>
    <t>967051110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</si>
  <si>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</si>
  <si>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>5,3+53,6+16,9+19,9"střed.dělící</t>
  </si>
  <si>
    <t>13,1+21,8"krajová</t>
  </si>
  <si>
    <t>3,8"cyklo pruh</t>
  </si>
  <si>
    <t>2+5+5"dělení park.stání</t>
  </si>
  <si>
    <t>112</t>
  </si>
  <si>
    <t>915111121</t>
  </si>
  <si>
    <t>Vodorovné dopravní značení stříkané barvou dělící čára šířky 125 mm přerušovaná bílá základní</t>
  </si>
  <si>
    <t>-2136128950</t>
  </si>
  <si>
    <t>4"středová</t>
  </si>
  <si>
    <t>14,1"křižovatka</t>
  </si>
  <si>
    <t>26,4+6,6"krajová</t>
  </si>
  <si>
    <t>14,2"cyklo pruh</t>
  </si>
  <si>
    <t>113</t>
  </si>
  <si>
    <t>915241111</t>
  </si>
  <si>
    <t>Bezpečnostní barevný povrch vozovek červený pro podklad asfaltový</t>
  </si>
  <si>
    <t>1756585753</t>
  </si>
  <si>
    <t xml:space="preserve">Poznámka k souboru cen:_x000D_
1. V cenách nejsou započteny náklady na příp. nutné vyspravení vozovek před nanesením bezpečnostního barevného povrchu._x000D_
</t>
  </si>
  <si>
    <t>8,42"pro cyklisty</t>
  </si>
  <si>
    <t>1,5*1*2</t>
  </si>
  <si>
    <t>114</t>
  </si>
  <si>
    <t>915131111</t>
  </si>
  <si>
    <t>Vodorovné dopravní značení stříkané barvou přechody pro chodce, šipky, symboly bílé základní</t>
  </si>
  <si>
    <t>1614035359</t>
  </si>
  <si>
    <t>4*0,5*6</t>
  </si>
  <si>
    <t>4*0,5*4</t>
  </si>
  <si>
    <t>4*0,5*7</t>
  </si>
  <si>
    <t>4*0,5*5</t>
  </si>
  <si>
    <t>Mezisoučet - přechody</t>
  </si>
  <si>
    <t>115</t>
  </si>
  <si>
    <t>915311111</t>
  </si>
  <si>
    <t>Vodorovné značení předformovaným termoplastem dopravní značky barevné velikosti do 1 m2</t>
  </si>
  <si>
    <t>1346878827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</si>
  <si>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</si>
  <si>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1+1+1"cyklo</t>
  </si>
  <si>
    <t>1"šipka cyklo</t>
  </si>
  <si>
    <t>116</t>
  </si>
  <si>
    <t>915311112</t>
  </si>
  <si>
    <t>Vodorovné značení předformovaným termoplastem dopravní značky barevné velikosti do 2 m2</t>
  </si>
  <si>
    <t>-1124569181</t>
  </si>
  <si>
    <t>1"inval.</t>
  </si>
  <si>
    <t>1"šipky</t>
  </si>
  <si>
    <t>915611111</t>
  </si>
  <si>
    <t>Předznačení pro vodorovné značení stříkané barvou nebo prováděné z nátěrových hmot liniové dělicí čáry, vodicí proužky</t>
  </si>
  <si>
    <t>-716488000</t>
  </si>
  <si>
    <t xml:space="preserve">Poznámka k souboru cen:_x000D_
1. Množství měrných jednotek se určuje:_x000D_
a) pro cenu -1111 v m délky dělicí čáry nebo vodícího proužku (včetně mezer),_x000D_
b) pro cenu -1112 v m2 natírané nebo stříkané plochy._x000D_
</t>
  </si>
  <si>
    <t>146,4</t>
  </si>
  <si>
    <t>118</t>
  </si>
  <si>
    <t>915621111</t>
  </si>
  <si>
    <t>Předznačení pro vodorovné značení stříkané barvou nebo prováděné z nátěrových hmot plošné šipky, symboly, nápisy</t>
  </si>
  <si>
    <t>-616841774</t>
  </si>
  <si>
    <t>119</t>
  </si>
  <si>
    <t>916241113</t>
  </si>
  <si>
    <t>Osazení obrubníku kamenného se zřízením lože, s vyplněním a zatřením spár cementovou maltou ležatého s boční opěrou z betonu prostého, do lože z betonu prostého</t>
  </si>
  <si>
    <t>497288414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</si>
  <si>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</si>
  <si>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59,6+11,8+20,7+5</t>
  </si>
  <si>
    <t>4+4+40+17</t>
  </si>
  <si>
    <t>21,7+17,5+56+6+6+7,2+3,4</t>
  </si>
  <si>
    <t>96,4+45,1+7,1*2+7,55*2</t>
  </si>
  <si>
    <t>38,5+5,15+5,15</t>
  </si>
  <si>
    <t>120</t>
  </si>
  <si>
    <t>58380005</t>
  </si>
  <si>
    <t>obrubník kamenný žulový přímý 200x250mm</t>
  </si>
  <si>
    <t>288233527</t>
  </si>
  <si>
    <t>499,5</t>
  </si>
  <si>
    <t>499,5*0,015</t>
  </si>
  <si>
    <t>121</t>
  </si>
  <si>
    <t>916241213</t>
  </si>
  <si>
    <t>Osazení obrubníku kamenného se zřízením lože, s vyplněním a zatřením spár cementovou maltou stojatého s boční opěrou z betonu prostého, do lože z betonu prostého</t>
  </si>
  <si>
    <t>1704168482</t>
  </si>
  <si>
    <t>0,8*2+25</t>
  </si>
  <si>
    <t>122</t>
  </si>
  <si>
    <t>58380374</t>
  </si>
  <si>
    <t>obrubník kamenný žulový přímý 120x250mm</t>
  </si>
  <si>
    <t>-1941179644</t>
  </si>
  <si>
    <t>26,6</t>
  </si>
  <si>
    <t>26,6*0,015</t>
  </si>
  <si>
    <t>123</t>
  </si>
  <si>
    <t>919121221</t>
  </si>
  <si>
    <t>Utěsnění dilatačních spár zálivkou za studena v cementobetonovém nebo živičném krytu včetně adhezního nátěru bez těsnicího profilu pod zálivkou, pro komůrky šířky 15 mm, hloubky 20 mm</t>
  </si>
  <si>
    <t>703734662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</si>
  <si>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</si>
  <si>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"napojení na stáv.povrch"12,6</t>
  </si>
  <si>
    <t>124</t>
  </si>
  <si>
    <t>938908411</t>
  </si>
  <si>
    <t>Čištění vozovek splachováním vodou povrchu podkladu nebo krytu živičného, betonového nebo dlážděného</t>
  </si>
  <si>
    <t>1273254019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</si>
  <si>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</si>
  <si>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955</t>
  </si>
  <si>
    <t>125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</si>
  <si>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</si>
  <si>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</si>
  <si>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-893526777</t>
  </si>
  <si>
    <t xml:space="preserve">Poznámka k souboru cen:_x000D_
1. Ceny jsou určeny pro odstranění značek z jakéhokoliv materiálu._x000D_
2. V cenách -6131 a -6132 nejsou započteny náklady na demontáž tabulí (značek) od sloupků, tyto se oceňují cenou 966 00-6211 Odstranění svislých dopravních značek._x000D_
3. Přemístění vybouraných značek na vzdálenost přes 20 m se oceňuje cenami souboru cen 997 22-1 Vodorovná doprava vybouraných hmot._x000D_
</t>
  </si>
  <si>
    <t>"Sl.Horníka"1+1+1+1</t>
  </si>
  <si>
    <t>"pod Školou"4</t>
  </si>
  <si>
    <t>"Nepomuská"4</t>
  </si>
  <si>
    <t>126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</si>
  <si>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</si>
  <si>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</si>
  <si>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654825074</t>
  </si>
  <si>
    <t xml:space="preserve">Poznámka k souboru cen:_x000D_
1. Přemístění demontovaných značek na vzdálenost přes 20 m se oceňuje cenami souborů cen 997 22-1 Vodorovná doprava vybouraných hmot._x000D_
</t>
  </si>
  <si>
    <t>"Sl.Horníka"1+1</t>
  </si>
  <si>
    <t>"pod Školou"1</t>
  </si>
  <si>
    <t>"Nepomuská"1</t>
  </si>
  <si>
    <t>127</t>
  </si>
  <si>
    <t>966006221</t>
  </si>
  <si>
    <t>Odstranění trubkového nástavce ze sloupku s odklizením materiálu na vzdálenost do 20 m nebo s naložením na dopravní prostředek včetně demontáže dopravní značky</t>
  </si>
  <si>
    <t>424173430</t>
  </si>
  <si>
    <t xml:space="preserve">Poznámka k souboru cen:_x000D_
1. Přemístění demontovaného trubkového nástavce na vzdálenost přes 20 m se oceňuje cenami souborů cen 997 22-1 Vodorovné přemístění vybouraných hmot._x000D_
</t>
  </si>
  <si>
    <t>128</t>
  </si>
  <si>
    <t>966006231</t>
  </si>
  <si>
    <t>Odstranění dopravního zrcadla a demontáž zrcadlové části s odklizením materiálu na vzdálenost do 20 m nebo s naložením na dopravní prostředek včetně sloupku nebo konzole</t>
  </si>
  <si>
    <t>855738242</t>
  </si>
  <si>
    <t xml:space="preserve">Poznámka k souboru cen:_x000D_
1. Cena je určena pro odstranění dopravního zrcadla upevněného na sloupku nebo konzole._x000D_
2. V ceně nejsou započteny náklady na zásyp jam po sloupku popř. na zazdění otvoru ve zdivu po konzole._x000D_
3. Přemístění demontovaného zrcadla a zrcadlové části na vzdálenost přes 20 m se oceňuje cenami souborů cen 997 22-1 Vodorovné přemístění vybouraných hmot._x000D_
</t>
  </si>
  <si>
    <t>129</t>
  </si>
  <si>
    <t>966006252</t>
  </si>
  <si>
    <t>Odstranění parkovací zábrany s odklizením materiálu na vzdálenost do 20 m nebo s naložením na dopravní prostředek sloupku přichyceného šrouby</t>
  </si>
  <si>
    <t>-1980845797</t>
  </si>
  <si>
    <t xml:space="preserve">Poznámka k souboru cen:_x000D_
1. V ceně nejsou započteny náklady na zásyp jam po sloupku._x000D_
2. Přemístění demontované parkovací zábrany na vzdálenost přes 20 m se oceňuje cenami souborů cen 997 22-41 Vodorovné přemístění vybouraných hmot._x000D_
</t>
  </si>
  <si>
    <t>2"písecká-Sl.Horníka</t>
  </si>
  <si>
    <t>2+2+4+2"Pod Školou-Nepom.</t>
  </si>
  <si>
    <t>130</t>
  </si>
  <si>
    <t>966006261</t>
  </si>
  <si>
    <t>Odstranění zpomalovacího prahu s odklizením materiálu na vzdálenost do 20 m nebo s naložením na dopravní prostředek plastového</t>
  </si>
  <si>
    <t>-1412522999</t>
  </si>
  <si>
    <t xml:space="preserve">Poznámka k souboru cen:_x000D_
1. Přemístění demontovaného zpomalovacího prahu na vzdálenost přes 20 m se oceňuje cenami souborů cen 997 22-1 Vodorovné přemístění vybouraných hmot._x000D_
</t>
  </si>
  <si>
    <t>10,04"retardér</t>
  </si>
  <si>
    <t>2,81+3,4"Nepomucká-za přechodem</t>
  </si>
  <si>
    <t>131</t>
  </si>
  <si>
    <t>966007113</t>
  </si>
  <si>
    <t>Odstranění vodorovného dopravního značení frézováním značeného barvou plošného</t>
  </si>
  <si>
    <t>1931592840</t>
  </si>
  <si>
    <t xml:space="preserve">Poznámka k souboru cen:_x000D_
1. V cenách nejsou započteny náklady na očištění vozovky, tyto se oceňují cenami souboru cen 938 90-9 . Odstranění bláta, prachu nebo hlinitého nánosu s povrchu podkladu nebo krytu části C 01 tohoto katalogu._x000D_
</t>
  </si>
  <si>
    <t>150</t>
  </si>
  <si>
    <t>132</t>
  </si>
  <si>
    <t>966007123</t>
  </si>
  <si>
    <t>Odstranění vodorovného dopravního značení frézováním značeného plastem plošného</t>
  </si>
  <si>
    <t>-1236286831</t>
  </si>
  <si>
    <t>4*0,5*7"přechod</t>
  </si>
  <si>
    <t>133</t>
  </si>
  <si>
    <t>969021121</t>
  </si>
  <si>
    <t>Vybourání kanalizačního potrubí DN do 200 mm</t>
  </si>
  <si>
    <t>-532655249</t>
  </si>
  <si>
    <t>"odp.stáv. přípojek UV"3*1</t>
  </si>
  <si>
    <t>134</t>
  </si>
  <si>
    <t>976071111</t>
  </si>
  <si>
    <t>Vybourání kovových madel, zábradlí, dvířek, zděří, kotevních želez madel a zábradlí</t>
  </si>
  <si>
    <t>439005002</t>
  </si>
  <si>
    <t>3,11+2,9+3,71</t>
  </si>
  <si>
    <t>9,98</t>
  </si>
  <si>
    <t>997</t>
  </si>
  <si>
    <t>Přesun sutě</t>
  </si>
  <si>
    <t>135</t>
  </si>
  <si>
    <t>997013831</t>
  </si>
  <si>
    <t>Poplatek za uložení stavebního odpadu na skládce (skládkovné) směsného stavebního a demoličního zatříděného do Katalogu odpadů pod kódem 170 904</t>
  </si>
  <si>
    <t>163127973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</si>
  <si>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</si>
  <si>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0,3+0,984+0,016+0,005+0,187+0,096+0,455+0,189+0,729</t>
  </si>
  <si>
    <t>136</t>
  </si>
  <si>
    <t>997221561</t>
  </si>
  <si>
    <t>Vodorovná doprava suti bez naložení, ale se složením a s hrubým urovnáním z kusových materiálů, na vzdálenost do 1 km</t>
  </si>
  <si>
    <t>11029673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</si>
  <si>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</si>
  <si>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137</t>
  </si>
  <si>
    <t>997221569</t>
  </si>
  <si>
    <t>Vodorovná doprava suti bez naložení, ale se složením a s hrubým urovnáním Příplatek k ceně za každý další i započatý 1 km přes 1 km</t>
  </si>
  <si>
    <t>-1461118779</t>
  </si>
  <si>
    <t>2167,844*20"celkem 21 km</t>
  </si>
  <si>
    <t>138</t>
  </si>
  <si>
    <t>997221815</t>
  </si>
  <si>
    <t>Poplatek za uložení stavebního odpadu na skládce (skládkovné) z prostého betonu zatříděného do Katalogu odpadů pod kódem 170 101</t>
  </si>
  <si>
    <t>-439884349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</si>
  <si>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</si>
  <si>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62,113+1,056+3,114</t>
  </si>
  <si>
    <t>139</t>
  </si>
  <si>
    <t>997221845</t>
  </si>
  <si>
    <t>Poplatek za uložení stavebního odpadu na skládce (skládkovné) asfaltového bez obsahu dehtu zatříděného do Katalogu odpadů pod kódem 170 302</t>
  </si>
  <si>
    <t>306861833</t>
  </si>
  <si>
    <t>16,671+31,027</t>
  </si>
  <si>
    <t>140</t>
  </si>
  <si>
    <t>997221855</t>
  </si>
  <si>
    <t>-5668099</t>
  </si>
  <si>
    <t>439,795+3,545+24,064+13,426+330,206+59,392+199,983+613,217+4,93</t>
  </si>
  <si>
    <t>88,395</t>
  </si>
  <si>
    <t>998</t>
  </si>
  <si>
    <t>Přesun hmot</t>
  </si>
  <si>
    <t>141</t>
  </si>
  <si>
    <t>998223011</t>
  </si>
  <si>
    <t>Přesun hmot pro pozemní komunikace s krytem dlážděným dopravní vzdálenost do 200 m jakékoliv délky objektu</t>
  </si>
  <si>
    <t>-150778089</t>
  </si>
  <si>
    <t>SO 200 - PŘISVĚTLENÍ PŘECHODŮ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</si>
  <si>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</si>
  <si>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</si>
  <si>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</si>
  <si>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</si>
  <si>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</si>
  <si>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</si>
  <si>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210040741</t>
  </si>
  <si>
    <t>Nátěry venkovního vedení nn ocelových součástí odmaštění na zemi</t>
  </si>
  <si>
    <t>-1353030106</t>
  </si>
  <si>
    <t>4*1 "antikorozní nátěry na paty sloupy a svorky, připojovací praporce FeZn o10</t>
  </si>
  <si>
    <t>210040761</t>
  </si>
  <si>
    <t>Nátěry venkovního vedení nn ocelových součástí základní nátěr na zemi</t>
  </si>
  <si>
    <t>1890180374</t>
  </si>
  <si>
    <t>210040771</t>
  </si>
  <si>
    <t>Nátěry venkovního vedení nn ocelových součástí vrchní nátěr na zemi</t>
  </si>
  <si>
    <t>2019391462</t>
  </si>
  <si>
    <t>11163152</t>
  </si>
  <si>
    <t>lak hydroizolační asfaltový</t>
  </si>
  <si>
    <t>256</t>
  </si>
  <si>
    <t>456009488</t>
  </si>
  <si>
    <t>4*1,5/1000</t>
  </si>
  <si>
    <t>210100251</t>
  </si>
  <si>
    <t>Ukončení kabelů smršťovací záklopkou nebo páskou se zapojením bez letování počtu a průřezu žil do 4 x 10 mm2</t>
  </si>
  <si>
    <t>-111492566</t>
  </si>
  <si>
    <t>34567194R</t>
  </si>
  <si>
    <t>Kabelová koncovka do 1kV KSCZ4X 6-25</t>
  </si>
  <si>
    <t>87094376</t>
  </si>
  <si>
    <t>210202013</t>
  </si>
  <si>
    <t>Montáž svítidel výbojkových se zapojením vodičů průmyslových nebo venkovních na výložník</t>
  </si>
  <si>
    <t>1577758641</t>
  </si>
  <si>
    <t>34844990R</t>
  </si>
  <si>
    <t>svítidlo na sloup AMPERA midi ZEBRA/5145/64 LED/CW/700mA/ 139W</t>
  </si>
  <si>
    <t>-1564685566</t>
  </si>
  <si>
    <t>210202013R</t>
  </si>
  <si>
    <t>Demontáž svítidel výbojkových se zapojením vodičů průmyslových nebo venkovních na výložník</t>
  </si>
  <si>
    <t>-727679534</t>
  </si>
  <si>
    <t>"Demontovaná svítidla MC2 Zebra předat do skladu správce zařízení pro možné další použití a údržbu</t>
  </si>
  <si>
    <t>2 "demontáž stávajících svítidel na prvním přechodu</t>
  </si>
  <si>
    <t>210204011</t>
  </si>
  <si>
    <t>Montáž stožárů osvětlení, bez zemních prací ocelových samostatně stojících, délky do 12 m</t>
  </si>
  <si>
    <t>1038734178</t>
  </si>
  <si>
    <t>31674068R</t>
  </si>
  <si>
    <t>Osvětlovací stožár vetknutý OSV 060-300</t>
  </si>
  <si>
    <t>1588810244</t>
  </si>
  <si>
    <t>210204103</t>
  </si>
  <si>
    <t>Montáž výložníků osvětlení jednoramenných sloupových, hmotnosti do 35 kg</t>
  </si>
  <si>
    <t>1552520730</t>
  </si>
  <si>
    <t>31450091R</t>
  </si>
  <si>
    <t>typový výložník ELTODO upravit podle výkresu na atypový</t>
  </si>
  <si>
    <t>106380130</t>
  </si>
  <si>
    <t>Poznámka k položce:_x000D_
úprava stáv. výložníku - zkrácení a zalomení 135°, provést opravné zinkování</t>
  </si>
  <si>
    <t>210204129R</t>
  </si>
  <si>
    <t>Vyvrtání prostupu do stáv. svítidla a patky (pro napojení rozšíření okruhu sv.)</t>
  </si>
  <si>
    <t>-1071774294</t>
  </si>
  <si>
    <t>210204202</t>
  </si>
  <si>
    <t>Montáž elektrovýzbroje stožárů osvětlení 2 okruhy</t>
  </si>
  <si>
    <t>888411083</t>
  </si>
  <si>
    <t>35719919R</t>
  </si>
  <si>
    <t>elektrovýzbroj pro sloupy "C" - typová výstroj sloupu SCHM 1,5-35</t>
  </si>
  <si>
    <t>-710843151</t>
  </si>
  <si>
    <t>210220002</t>
  </si>
  <si>
    <t>Montáž uzemňovacího vedení s upevněním, propojením a připojením pomocí svorek na povrchu vodičů FeZn drátem nebo lanem průměru do 10 mm</t>
  </si>
  <si>
    <t>1445843191</t>
  </si>
  <si>
    <t>35441073</t>
  </si>
  <si>
    <t>drát D 10mm FeZn</t>
  </si>
  <si>
    <t>1937299664</t>
  </si>
  <si>
    <t>25*0,62</t>
  </si>
  <si>
    <t>210220302</t>
  </si>
  <si>
    <t>Montáž hromosvodného vedení svorek se 3 a vícešrouby</t>
  </si>
  <si>
    <t>-1583289232</t>
  </si>
  <si>
    <t>35441860</t>
  </si>
  <si>
    <t>svorka FeZn k jímací tyči - 4 šrouby</t>
  </si>
  <si>
    <t>1789690492</t>
  </si>
  <si>
    <t>3 "připojovací zemnící svorky FeZn -  SP</t>
  </si>
  <si>
    <t>4 "připojovací zemnící svorky FeZn -  SS</t>
  </si>
  <si>
    <t>210812031</t>
  </si>
  <si>
    <t>Montáž izolovaných kabelů měděných do 1 kV bez ukončení plných a kulatých (CYKY, CHKE-R,...) uložených volně nebo v liště počtu a průřezu žil 4x1,5 až 4 mm2</t>
  </si>
  <si>
    <t>-1250289514</t>
  </si>
  <si>
    <t>14 " napojení svítidel ve sloupech na výstroj paty sloupu</t>
  </si>
  <si>
    <t>34111036</t>
  </si>
  <si>
    <t>kabel silový s Cu jádrem 1 kV 3x2,5mm2</t>
  </si>
  <si>
    <t>586539311</t>
  </si>
  <si>
    <t>14*1,15 "Přepočtené koeficientem množství</t>
  </si>
  <si>
    <t>210812033</t>
  </si>
  <si>
    <t>Montáž izolovaných kabelů měděných do 1 kV bez ukončení plných a kulatých (CYKY, CHKE-R,...) uložených volně nebo v liště počtu a průřezu žil 4x6 až 10 mm2</t>
  </si>
  <si>
    <t>230442523</t>
  </si>
  <si>
    <t>103 "měřená část, vedení zemí trasa k novému přechodu</t>
  </si>
  <si>
    <t>34111076</t>
  </si>
  <si>
    <t>kabel silový s Cu jádrem 1 kV 4x10mm2</t>
  </si>
  <si>
    <t>-1738080017</t>
  </si>
  <si>
    <t>103*1,15 "Přepočtené koeficientem množství</t>
  </si>
  <si>
    <t>210950202</t>
  </si>
  <si>
    <t>Ostatní práce při montáži vodičů, šňůr a kabelů Příplatek k cenám za zatahování kabelů do tvárnicových tras s komorami nebo do kolektorů hmotnosti kabelů do 2 kg</t>
  </si>
  <si>
    <t>2145292630</t>
  </si>
  <si>
    <t>8 "zatažení do ochr. trubky</t>
  </si>
  <si>
    <t>210950901R</t>
  </si>
  <si>
    <t>Ostatní drobný instalační a pomocný materiál</t>
  </si>
  <si>
    <t>kpl</t>
  </si>
  <si>
    <t>468445662</t>
  </si>
  <si>
    <t>210950902R</t>
  </si>
  <si>
    <t>Ostatní drobné elektropráce</t>
  </si>
  <si>
    <t>-1740826922</t>
  </si>
  <si>
    <t>210950903R</t>
  </si>
  <si>
    <t>Ostatní práce - jeřábnické práce, pronájem jeřábu</t>
  </si>
  <si>
    <t>-1517674013</t>
  </si>
  <si>
    <t>210980359R</t>
  </si>
  <si>
    <t>Zkoušky, celková prohlídka elektrického rozvodu a zařízení vč. revize</t>
  </si>
  <si>
    <t>-1054165078</t>
  </si>
  <si>
    <t>210980719R</t>
  </si>
  <si>
    <t>Oživení systému VO, funkční zkoušky, testování chodu, ovládání, měření intenzity osvětlení</t>
  </si>
  <si>
    <t>2069817476</t>
  </si>
  <si>
    <t>Poznámka k položce:_x000D_
testování chodu, nových svítidel a ovládání spínání a odpínání v odpovídajících intervalech k dennímu osvětlení a ke stáv. systému VO na komunikaci.  Nové napojení praporců z průběžného zemního vedení  stávajícího systému VO</t>
  </si>
  <si>
    <t>210980739R</t>
  </si>
  <si>
    <t>Uvedení zařízení do provozu a odzkoušení bezpečného chodu, zaregulování</t>
  </si>
  <si>
    <t>-1910558527</t>
  </si>
  <si>
    <t>46-M</t>
  </si>
  <si>
    <t>Zemní práce při extr.mont.pracích</t>
  </si>
  <si>
    <t>460050003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</si>
  <si>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6 do 8 m, v hornině třídy 3</t>
  </si>
  <si>
    <t>-599977221</t>
  </si>
  <si>
    <t xml:space="preserve">Poznámka k souboru cen:_x000D_
1. Ceny hloubení jam v hornině třídy 6 a 7 jsou stanoveny za použití pneumatického kladiva._x000D_
</t>
  </si>
  <si>
    <t>460070001R</t>
  </si>
  <si>
    <t>Ruční kopaná sonda pro ověření trasy vedení</t>
  </si>
  <si>
    <t>1721486839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</si>
  <si>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</si>
  <si>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</si>
  <si>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-616494568</t>
  </si>
  <si>
    <t xml:space="preserve">Poznámka k souboru cen:_x000D_
1. Ceny hloubení jam ručně v hornině třídy 6 a 7 jsou stanoveny za použití pneumatického kladiva._x000D_
</t>
  </si>
  <si>
    <t>6*2*1,5 "startovací jáma protlaku</t>
  </si>
  <si>
    <t>2*2*1,5 "cílová jáma protlaku</t>
  </si>
  <si>
    <t>460080033</t>
  </si>
  <si>
    <t>Základové konstrukce základ bez bednění do rostlé zeminy z monolitického železobetonu bez výztuže tř. C 16/20</t>
  </si>
  <si>
    <t>143783177</t>
  </si>
  <si>
    <t>2*0,8*0,8*1 "patky pro sloupy</t>
  </si>
  <si>
    <t>460080045</t>
  </si>
  <si>
    <t>Základové konstrukce výztuž základové konstrukce ze svařovaných sítí z drátů typu KARI</t>
  </si>
  <si>
    <t>1581223399</t>
  </si>
  <si>
    <t>1,28*90/1000 "uvaž 90 kg/m3</t>
  </si>
  <si>
    <t>460080202</t>
  </si>
  <si>
    <t>Základové konstrukce zřízení bednění základových konstrukcí s případnými vzpěrami zabudovaného</t>
  </si>
  <si>
    <t>884851861</t>
  </si>
  <si>
    <t>2*(4*0,8)</t>
  </si>
  <si>
    <t>460080290R</t>
  </si>
  <si>
    <t>Pouzdro stožáru - středová PE trubka do patky Js 250, dl. 800 mm</t>
  </si>
  <si>
    <t>1300482256</t>
  </si>
  <si>
    <t>460080291R</t>
  </si>
  <si>
    <t>Zřízení krycích betonových čepic závěrem stožáru</t>
  </si>
  <si>
    <t>-899730392</t>
  </si>
  <si>
    <t>460080292R</t>
  </si>
  <si>
    <t>Stavebně-montážní přípomoce pro zhotovení patek, D+M</t>
  </si>
  <si>
    <t>46351578</t>
  </si>
  <si>
    <t xml:space="preserve">Poznámka k položce:_x000D_
průvrt odtoku pro kondenzát nebo založit PE trubky do dna betonáže,_x000D_
klínování z buk. dřeva podle potřeby montáže,_x000D_
podkl. betonová deska,_x000D_
zapískování stožárů do polohy - velmi jemná frakce, _x000D_
</t>
  </si>
  <si>
    <t>460110001</t>
  </si>
  <si>
    <t>Čerpání vody na dopravní výšku do 10 m průměrný přítok do 400 l/min</t>
  </si>
  <si>
    <t>hod</t>
  </si>
  <si>
    <t>359789136</t>
  </si>
  <si>
    <t>16 "jámy pro protlak</t>
  </si>
  <si>
    <t>460120016</t>
  </si>
  <si>
    <t>Ostatní zemní práce při stavbě nadzemních vedení naložení výkopku ručně, z hornin třídy 1 až 4</t>
  </si>
  <si>
    <t>216646034</t>
  </si>
  <si>
    <t>24 "nakládání na mezideponii pro dovoz pro zpětný zásyp jam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</si>
  <si>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</si>
  <si>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</si>
  <si>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-1481733007</t>
  </si>
  <si>
    <t xml:space="preserve">Poznámka k souboru cen:_x000D_
1. Ceny hloubení rýh v hornině třídy 6 a 7 se oceňují cenami souboru cen 460 20- . Hloubení nezapažených kabelových rýh strojně._x000D_
</t>
  </si>
  <si>
    <t>75+12</t>
  </si>
  <si>
    <t>460300001</t>
  </si>
  <si>
    <t>Zásyp jam strojně s uložením výkopku ve vrstvách včetně zhutnění a urovnání povrchu v zástavbě</t>
  </si>
  <si>
    <t>-453677307</t>
  </si>
  <si>
    <t xml:space="preserve">Poznámka k souboru cen:_x000D_
1. Ceny 460 30-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V cenách je započteno přemístění sypaniny ze vzdálenosti 10 m od kraje výkopu nebo zasypávaného prostoru, měřeno k těžišti skládky._x000D_
4. Míru zhutnění předepisuje projekt._x000D_
</t>
  </si>
  <si>
    <t>460310101</t>
  </si>
  <si>
    <t>Zemní protlaky strojně neřízený zemní protlak ( krtek) řízené horizontální vrtání v hornině tř. 1 až 4 pro protlačení PE trub, v hloubce do 6 m vnějšího průměru vrtu do 63 mm</t>
  </si>
  <si>
    <t>-515847715</t>
  </si>
  <si>
    <t xml:space="preserve">Poznámka k souboru cen:_x000D_
1. V cenách -0001 až 0017 nejsou započteny náklady na:_x000D_
a) zemní práce nutné k provedení protlaku (startovací a cílové jámy),_x000D_
b) dodání chráničky a potrubí. Tyto materiály se oceňují ve specifikaci._x000D_
2. V cenách -0101 až 0109 jsou započteny i náklady na:_x000D_
a) případné vodorovné přemístění výkopku z protlačovaného potrubí a svislé přemístění výkopku z montážní jámy na povrch a jeho přehození na povrchu,_x000D_
b) úpravu čela potrubí pro protlačení._x000D_
3. V cenách -0101 až 0109 nejsou započteny náklady na:_x000D_
a) případné zemní práce nutné k provedení protlaku (startovací a cílové jámy),_x000D_
b) případné čerpání vody,_x000D_
c) montáž vedení a jeho příslušenství, slouží-li protlačená trouba jako ochranné potrubí,_x000D_
d) dodávku potrubí učeného k protlačení. Toto potrubí se oceňuje ve specifikaci. Ztratné lze stanovit ve výši 3%,_x000D_
e) překládání a zajišťování inženýrských sítí,_x000D_
f) vytýčení směru protlaku a stávajících inženýrských sítí._x000D_
</t>
  </si>
  <si>
    <t>28613962</t>
  </si>
  <si>
    <t>trubka ochranná pro plyn PEHD 63x3,0mm</t>
  </si>
  <si>
    <t>1368349638</t>
  </si>
  <si>
    <t>460400071</t>
  </si>
  <si>
    <t>Pažení výkopů pažení příložné plné jam, hloubky do 4 m</t>
  </si>
  <si>
    <t>852008150</t>
  </si>
  <si>
    <t xml:space="preserve">Poznámka k souboru cen:_x000D_
1. V cenách -0091 a -0191 se množství rozepření stěn určí v m3 rozepřeného prostoru rýh a jam._x000D_
</t>
  </si>
  <si>
    <t>2*6*1,5 "startovací jáma protlaku</t>
  </si>
  <si>
    <t>460400091</t>
  </si>
  <si>
    <t>Pažení výkopů rozepření stěn rýh nebo jam</t>
  </si>
  <si>
    <t>-1029463469</t>
  </si>
  <si>
    <t>460400171</t>
  </si>
  <si>
    <t>Pažení výkopů odstranění pažení příložného plného jam, hloubky do 4 m</t>
  </si>
  <si>
    <t>-2058830440</t>
  </si>
  <si>
    <t>460421172</t>
  </si>
  <si>
    <t>Kabelové lože včetně podsypu, zhutnění a urovnání povrchu z písku nebo štěrkopísku tloušťky 10 cm nad kabel zakryté plastovými deskami, šířky lože přes 25 do 50 cm</t>
  </si>
  <si>
    <t>1191900426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</si>
  <si>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</si>
  <si>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58337310</t>
  </si>
  <si>
    <t>štěrkopísek frakce 0/4</t>
  </si>
  <si>
    <t>-1444701672</t>
  </si>
  <si>
    <t>87*0,4*0,2*1,89</t>
  </si>
  <si>
    <t>34575122</t>
  </si>
  <si>
    <t>deska kabelová krycí PE červená, 300x9x4 mm</t>
  </si>
  <si>
    <t>-2023684692</t>
  </si>
  <si>
    <t>460490014</t>
  </si>
  <si>
    <t>Krytí kabelů, spojek, koncovek a odbočnic kabelů výstražnou fólií z PVC včetně vyrovnání povrchu rýhy, rozvinutí a uložení fólie do rýhy, fólie šířky do 40cm</t>
  </si>
  <si>
    <t>1215774698</t>
  </si>
  <si>
    <t>460520162</t>
  </si>
  <si>
    <t>Montáž trubek ochranných uložených volně do rýhy plastových tuhých,vnitřního průměru přes 32 do 50 mm</t>
  </si>
  <si>
    <t>1056339129</t>
  </si>
  <si>
    <t>34571361</t>
  </si>
  <si>
    <t>trubka elektroinstalační HDPE tuhá dvouplášťová korugovaná D 32/40mm</t>
  </si>
  <si>
    <t>119237057</t>
  </si>
  <si>
    <t>4*1,05 "přepočtené koef. množství</t>
  </si>
  <si>
    <t>460520164</t>
  </si>
  <si>
    <t>Montáž trubek ochranných uložených volně do rýhy plastových tuhých,vnitřního průměru přes 90 do 110 mm</t>
  </si>
  <si>
    <t>-1059896962</t>
  </si>
  <si>
    <t>10 "pro průběžné měřené vedení v zemní trase pod pojezdovou plochu</t>
  </si>
  <si>
    <t>34571365</t>
  </si>
  <si>
    <t>trubka elektroinstalační HDPE tuhá dvouplášťová korugovaná D 94/110mm</t>
  </si>
  <si>
    <t>-83056928</t>
  </si>
  <si>
    <t>10*1,05 "přepočtené koef. množství</t>
  </si>
  <si>
    <t>460560243</t>
  </si>
  <si>
    <t>Zásyp kabelových rýh ručně s uložením výkopku ve vrstvách včetně zhutnění a urovnání povrchu šířky 50 cm hloubky 60 cm, v hornině třídy 3</t>
  </si>
  <si>
    <t>-91346606</t>
  </si>
  <si>
    <t>460600021</t>
  </si>
  <si>
    <t>Přemístění (odvoz) horniny, suti a vybouraných hmot vodorovné přemístění horniny včetně složení, bez naložení a rozprostření jakékoliv třídy, na vzdálenost do 50 m</t>
  </si>
  <si>
    <t>1694284733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</si>
  <si>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</si>
  <si>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24 "odvoz na mezideponii</t>
  </si>
  <si>
    <t>24 "dovoz z mezideponie pro zásyp jam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</si>
  <si>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</si>
  <si>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</si>
  <si>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-478507565</t>
  </si>
  <si>
    <t>87*0,35*0,2 "objem kabelového lože</t>
  </si>
  <si>
    <t>2*0,8*0,8*1 "patky pro stožáry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</si>
  <si>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</si>
  <si>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</si>
  <si>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527174392</t>
  </si>
  <si>
    <t>7,37*15</t>
  </si>
  <si>
    <t>171201201</t>
  </si>
  <si>
    <t>Uložení sypaniny na skládky</t>
  </si>
  <si>
    <t>718675236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</si>
  <si>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</si>
  <si>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1397750565</t>
  </si>
  <si>
    <t>7,37*1,7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</si>
  <si>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</si>
  <si>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</si>
  <si>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</si>
  <si>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</si>
  <si>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</si>
  <si>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</si>
  <si>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</si>
  <si>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</si>
  <si>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</si>
  <si>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</si>
  <si>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</si>
  <si>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</si>
  <si>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1024</t>
  </si>
  <si>
    <t>-1892006730</t>
  </si>
  <si>
    <t>012103000</t>
  </si>
  <si>
    <t>Geodetické práce před výstavbou</t>
  </si>
  <si>
    <t>1881020812</t>
  </si>
  <si>
    <t>Poznámka k položce:_x000D_
Vytyčení podzemních inženýrských sítí.</t>
  </si>
  <si>
    <t>012203000</t>
  </si>
  <si>
    <t>Geodetické práce při provádění stavby</t>
  </si>
  <si>
    <t>-1842092008</t>
  </si>
  <si>
    <t>Poznámka k položce:_x000D_
Vytyčení stavebních objektů.</t>
  </si>
  <si>
    <t>012403000</t>
  </si>
  <si>
    <t>Kartografické práce</t>
  </si>
  <si>
    <t>-196680741</t>
  </si>
  <si>
    <t>Poznámka k položce:_x000D_
Geometrické zaměření skutečně provedené stavby.</t>
  </si>
  <si>
    <t>013254000</t>
  </si>
  <si>
    <t>Dokumentace skutečného provedení stavby</t>
  </si>
  <si>
    <t>2075401578</t>
  </si>
  <si>
    <t>VRN3</t>
  </si>
  <si>
    <t>Zařízení staveniště</t>
  </si>
  <si>
    <t>030001000</t>
  </si>
  <si>
    <t>-1615963123</t>
  </si>
  <si>
    <t>Poznámka k položce:_x000D_
Zajištění prostoru a vybudování zařízení staveniště včetně potřebných staveništních komunikací_x000D_
Oplocení stavby a staveniště mobilním oplocením s potřebnými přechodovými lávkami pro pěší_x000D_
Dopravně - inženýrské opatření - zřízení_x000D_
Dopravně - inženýrské opatření - údržba (pronájem)_x000D_
Dopravně - inženýrské opatření - odstranění</t>
  </si>
  <si>
    <t>034303000</t>
  </si>
  <si>
    <t>Dopravní značení na staveništi</t>
  </si>
  <si>
    <t>1920672351</t>
  </si>
  <si>
    <t>"dočasné značení po dobu výstavby"1</t>
  </si>
  <si>
    <t>VRN4</t>
  </si>
  <si>
    <t>Inženýrská činnost</t>
  </si>
  <si>
    <t>041403000</t>
  </si>
  <si>
    <t>Koordinátor BOZP na staveništi</t>
  </si>
  <si>
    <t>soub</t>
  </si>
  <si>
    <t>1763880993</t>
  </si>
  <si>
    <t>043134000</t>
  </si>
  <si>
    <t>Zkoušky zatěžovací</t>
  </si>
  <si>
    <t>2055408464</t>
  </si>
  <si>
    <t>"únosnost pláně"9</t>
  </si>
  <si>
    <t>043194000</t>
  </si>
  <si>
    <t>Ostatní zkoušky</t>
  </si>
  <si>
    <t>-496474937</t>
  </si>
  <si>
    <t>Poznámka k položce:_x000D_
Zeminy na skládku - výluhy</t>
  </si>
  <si>
    <t>049002000</t>
  </si>
  <si>
    <t>Ostatní inženýrská činnost</t>
  </si>
  <si>
    <t>1650796817</t>
  </si>
  <si>
    <t>Poznámka k položce:_x000D_
Projednání DIO, zajištění DIR.</t>
  </si>
  <si>
    <t>VRN7</t>
  </si>
  <si>
    <t>Provozní vlivy</t>
  </si>
  <si>
    <t>079002000</t>
  </si>
  <si>
    <t>Ostatní provozní vlivy</t>
  </si>
  <si>
    <t>-1751172730</t>
  </si>
  <si>
    <t>VRN9</t>
  </si>
  <si>
    <t>Ostatní náklady</t>
  </si>
  <si>
    <t>091002000</t>
  </si>
  <si>
    <t>Ostatní náklady související s objektem</t>
  </si>
  <si>
    <t>1548542232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</si>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</sst>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 x14ac:knownFonts="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2" fillId="2" borderId="15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0" fontId="25" fillId="0" borderId="0" xfId="0" applyFont="1" applyAlignment="1" applyProtection="1">
      <alignment horizontal="left" vertical="center" wrapText="1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center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0" fillId="4" borderId="8" xfId="0" applyFont="1" applyFill="1" applyBorder="1" applyAlignment="1" applyProtection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wrapText="1"/>
    </xf>
    <xf numFmtId="0" fontId="3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 x14ac:dyDescent="0.2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7" t="s">
        <v>6</v>
      </c>
      <c r="BT2" s="17" t="s">
        <v>7</v>
      </c>
    </row>
    <row r="3" spans="1:74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 x14ac:dyDescent="0.2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ht="12" customHeight="1" x14ac:dyDescent="0.2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56" t="s">
        <v>14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2"/>
      <c r="AQ5" s="22"/>
      <c r="AR5" s="20"/>
      <c r="BE5" s="363" t="s">
        <v>15</v>
      </c>
      <c r="BS5" s="17" t="s">
        <v>6</v>
      </c>
    </row>
    <row r="6" spans="1:74" ht="36.950000000000003" customHeight="1" x14ac:dyDescent="0.2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58" t="s">
        <v>17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2"/>
      <c r="AQ6" s="22"/>
      <c r="AR6" s="20"/>
      <c r="BE6" s="364"/>
      <c r="BS6" s="17" t="s">
        <v>6</v>
      </c>
    </row>
    <row r="7" spans="1:74" ht="12" customHeight="1" x14ac:dyDescent="0.2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64"/>
      <c r="BS7" s="17" t="s">
        <v>6</v>
      </c>
    </row>
    <row r="8" spans="1:74" ht="12" customHeight="1" x14ac:dyDescent="0.2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64"/>
      <c r="BS8" s="17" t="s">
        <v>6</v>
      </c>
    </row>
    <row r="9" spans="1:74" ht="14.45" customHeight="1" x14ac:dyDescent="0.2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64"/>
      <c r="BS9" s="17" t="s">
        <v>6</v>
      </c>
    </row>
    <row r="10" spans="1:74" ht="12" customHeight="1" x14ac:dyDescent="0.2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64"/>
      <c r="BS10" s="17" t="s">
        <v>6</v>
      </c>
    </row>
    <row r="11" spans="1:74" ht="18.399999999999999" customHeight="1" x14ac:dyDescent="0.2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64"/>
      <c r="BS11" s="17" t="s">
        <v>6</v>
      </c>
    </row>
    <row r="12" spans="1:74" ht="6.95" customHeight="1" x14ac:dyDescent="0.2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64"/>
      <c r="BS12" s="17" t="s">
        <v>6</v>
      </c>
    </row>
    <row r="13" spans="1:74" ht="12" customHeight="1" x14ac:dyDescent="0.2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31</v>
      </c>
      <c r="AO13" s="22"/>
      <c r="AP13" s="22"/>
      <c r="AQ13" s="22"/>
      <c r="AR13" s="20"/>
      <c r="BE13" s="364"/>
      <c r="BS13" s="17" t="s">
        <v>6</v>
      </c>
    </row>
    <row r="14" spans="1:74" x14ac:dyDescent="0.2">
      <c r="B14" s="21"/>
      <c r="C14" s="22"/>
      <c r="D14" s="22"/>
      <c r="E14" s="359" t="s">
        <v>31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364"/>
      <c r="BS14" s="17" t="s">
        <v>6</v>
      </c>
    </row>
    <row r="15" spans="1:74" ht="6.95" customHeight="1" x14ac:dyDescent="0.2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64"/>
      <c r="BS15" s="17" t="s">
        <v>4</v>
      </c>
    </row>
    <row r="16" spans="1:74" ht="12" customHeight="1" x14ac:dyDescent="0.2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64"/>
      <c r="BS16" s="17" t="s">
        <v>4</v>
      </c>
    </row>
    <row r="17" spans="2:71" ht="18.399999999999999" customHeight="1" x14ac:dyDescent="0.2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64"/>
      <c r="BS17" s="17" t="s">
        <v>35</v>
      </c>
    </row>
    <row r="18" spans="2:71" ht="6.95" customHeight="1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64"/>
      <c r="BS18" s="17" t="s">
        <v>6</v>
      </c>
    </row>
    <row r="19" spans="2:71" ht="12" customHeight="1" x14ac:dyDescent="0.2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64"/>
      <c r="BS19" s="17" t="s">
        <v>6</v>
      </c>
    </row>
    <row r="20" spans="2:71" ht="18.399999999999999" customHeight="1" x14ac:dyDescent="0.2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64"/>
      <c r="BS20" s="17" t="s">
        <v>4</v>
      </c>
    </row>
    <row r="21" spans="2:71" ht="6.95" customHeight="1" x14ac:dyDescent="0.2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64"/>
    </row>
    <row r="22" spans="2:71" ht="12" customHeight="1" x14ac:dyDescent="0.2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64"/>
    </row>
    <row r="23" spans="2:71" ht="45" customHeight="1" x14ac:dyDescent="0.2">
      <c r="B23" s="21"/>
      <c r="C23" s="22"/>
      <c r="D23" s="22"/>
      <c r="E23" s="361" t="s">
        <v>39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22"/>
      <c r="AP23" s="22"/>
      <c r="AQ23" s="22"/>
      <c r="AR23" s="20"/>
      <c r="BE23" s="364"/>
    </row>
    <row r="24" spans="2:71" ht="6.95" customHeight="1" x14ac:dyDescent="0.2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64"/>
    </row>
    <row r="25" spans="2:71" ht="6.95" customHeight="1" x14ac:dyDescent="0.2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64"/>
    </row>
    <row r="26" spans="2:71" s="1" customFormat="1" ht="25.9" customHeight="1" x14ac:dyDescent="0.2">
      <c r="B26" s="34"/>
      <c r="C26" s="35"/>
      <c r="D26" s="36" t="s">
        <v>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65">
        <f>ROUND(AG54,2)</f>
        <v>0</v>
      </c>
      <c r="AL26" s="366"/>
      <c r="AM26" s="366"/>
      <c r="AN26" s="366"/>
      <c r="AO26" s="366"/>
      <c r="AP26" s="35"/>
      <c r="AQ26" s="35"/>
      <c r="AR26" s="38"/>
      <c r="BE26" s="364"/>
    </row>
    <row r="27" spans="2:71" s="1" customFormat="1" ht="6.95" customHeight="1" x14ac:dyDescent="0.2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64"/>
    </row>
    <row r="28" spans="2:71" s="1" customFormat="1" x14ac:dyDescent="0.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62" t="s">
        <v>41</v>
      </c>
      <c r="M28" s="362"/>
      <c r="N28" s="362"/>
      <c r="O28" s="362"/>
      <c r="P28" s="362"/>
      <c r="Q28" s="35"/>
      <c r="R28" s="35"/>
      <c r="S28" s="35"/>
      <c r="T28" s="35"/>
      <c r="U28" s="35"/>
      <c r="V28" s="35"/>
      <c r="W28" s="362" t="s">
        <v>42</v>
      </c>
      <c r="X28" s="362"/>
      <c r="Y28" s="362"/>
      <c r="Z28" s="362"/>
      <c r="AA28" s="362"/>
      <c r="AB28" s="362"/>
      <c r="AC28" s="362"/>
      <c r="AD28" s="362"/>
      <c r="AE28" s="362"/>
      <c r="AF28" s="35"/>
      <c r="AG28" s="35"/>
      <c r="AH28" s="35"/>
      <c r="AI28" s="35"/>
      <c r="AJ28" s="35"/>
      <c r="AK28" s="362" t="s">
        <v>43</v>
      </c>
      <c r="AL28" s="362"/>
      <c r="AM28" s="362"/>
      <c r="AN28" s="362"/>
      <c r="AO28" s="362"/>
      <c r="AP28" s="35"/>
      <c r="AQ28" s="35"/>
      <c r="AR28" s="38"/>
      <c r="BE28" s="364"/>
    </row>
    <row r="29" spans="2:71" s="2" customFormat="1" ht="14.45" customHeight="1" x14ac:dyDescent="0.2">
      <c r="B29" s="39"/>
      <c r="C29" s="40"/>
      <c r="D29" s="29" t="s">
        <v>44</v>
      </c>
      <c r="E29" s="40"/>
      <c r="F29" s="29" t="s">
        <v>45</v>
      </c>
      <c r="G29" s="40"/>
      <c r="H29" s="40"/>
      <c r="I29" s="40"/>
      <c r="J29" s="40"/>
      <c r="K29" s="40"/>
      <c r="L29" s="336">
        <v>0.21</v>
      </c>
      <c r="M29" s="337"/>
      <c r="N29" s="337"/>
      <c r="O29" s="337"/>
      <c r="P29" s="337"/>
      <c r="Q29" s="40"/>
      <c r="R29" s="40"/>
      <c r="S29" s="40"/>
      <c r="T29" s="40"/>
      <c r="U29" s="40"/>
      <c r="V29" s="40"/>
      <c r="W29" s="350">
        <f>ROUND(AZ54, 2)</f>
        <v>0</v>
      </c>
      <c r="X29" s="337"/>
      <c r="Y29" s="337"/>
      <c r="Z29" s="337"/>
      <c r="AA29" s="337"/>
      <c r="AB29" s="337"/>
      <c r="AC29" s="337"/>
      <c r="AD29" s="337"/>
      <c r="AE29" s="337"/>
      <c r="AF29" s="40"/>
      <c r="AG29" s="40"/>
      <c r="AH29" s="40"/>
      <c r="AI29" s="40"/>
      <c r="AJ29" s="40"/>
      <c r="AK29" s="350">
        <f>ROUND(AV54, 2)</f>
        <v>0</v>
      </c>
      <c r="AL29" s="337"/>
      <c r="AM29" s="337"/>
      <c r="AN29" s="337"/>
      <c r="AO29" s="337"/>
      <c r="AP29" s="40"/>
      <c r="AQ29" s="40"/>
      <c r="AR29" s="41"/>
      <c r="BE29" s="364"/>
    </row>
    <row r="30" spans="2:71" s="2" customFormat="1" ht="14.45" customHeight="1" x14ac:dyDescent="0.2">
      <c r="B30" s="39"/>
      <c r="C30" s="40"/>
      <c r="D30" s="40"/>
      <c r="E30" s="40"/>
      <c r="F30" s="29" t="s">
        <v>46</v>
      </c>
      <c r="G30" s="40"/>
      <c r="H30" s="40"/>
      <c r="I30" s="40"/>
      <c r="J30" s="40"/>
      <c r="K30" s="40"/>
      <c r="L30" s="336">
        <v>0.15</v>
      </c>
      <c r="M30" s="337"/>
      <c r="N30" s="337"/>
      <c r="O30" s="337"/>
      <c r="P30" s="337"/>
      <c r="Q30" s="40"/>
      <c r="R30" s="40"/>
      <c r="S30" s="40"/>
      <c r="T30" s="40"/>
      <c r="U30" s="40"/>
      <c r="V30" s="40"/>
      <c r="W30" s="350">
        <f>ROUND(BA54, 2)</f>
        <v>0</v>
      </c>
      <c r="X30" s="337"/>
      <c r="Y30" s="337"/>
      <c r="Z30" s="337"/>
      <c r="AA30" s="337"/>
      <c r="AB30" s="337"/>
      <c r="AC30" s="337"/>
      <c r="AD30" s="337"/>
      <c r="AE30" s="337"/>
      <c r="AF30" s="40"/>
      <c r="AG30" s="40"/>
      <c r="AH30" s="40"/>
      <c r="AI30" s="40"/>
      <c r="AJ30" s="40"/>
      <c r="AK30" s="350">
        <f>ROUND(AW54, 2)</f>
        <v>0</v>
      </c>
      <c r="AL30" s="337"/>
      <c r="AM30" s="337"/>
      <c r="AN30" s="337"/>
      <c r="AO30" s="337"/>
      <c r="AP30" s="40"/>
      <c r="AQ30" s="40"/>
      <c r="AR30" s="41"/>
      <c r="BE30" s="364"/>
    </row>
    <row r="31" spans="2:71" s="2" customFormat="1" ht="14.45" hidden="1" customHeight="1" x14ac:dyDescent="0.2">
      <c r="B31" s="39"/>
      <c r="C31" s="40"/>
      <c r="D31" s="40"/>
      <c r="E31" s="40"/>
      <c r="F31" s="29" t="s">
        <v>47</v>
      </c>
      <c r="G31" s="40"/>
      <c r="H31" s="40"/>
      <c r="I31" s="40"/>
      <c r="J31" s="40"/>
      <c r="K31" s="40"/>
      <c r="L31" s="336">
        <v>0.21</v>
      </c>
      <c r="M31" s="337"/>
      <c r="N31" s="337"/>
      <c r="O31" s="337"/>
      <c r="P31" s="337"/>
      <c r="Q31" s="40"/>
      <c r="R31" s="40"/>
      <c r="S31" s="40"/>
      <c r="T31" s="40"/>
      <c r="U31" s="40"/>
      <c r="V31" s="40"/>
      <c r="W31" s="350">
        <f>ROUND(BB54, 2)</f>
        <v>0</v>
      </c>
      <c r="X31" s="337"/>
      <c r="Y31" s="337"/>
      <c r="Z31" s="337"/>
      <c r="AA31" s="337"/>
      <c r="AB31" s="337"/>
      <c r="AC31" s="337"/>
      <c r="AD31" s="337"/>
      <c r="AE31" s="337"/>
      <c r="AF31" s="40"/>
      <c r="AG31" s="40"/>
      <c r="AH31" s="40"/>
      <c r="AI31" s="40"/>
      <c r="AJ31" s="40"/>
      <c r="AK31" s="350">
        <v>0</v>
      </c>
      <c r="AL31" s="337"/>
      <c r="AM31" s="337"/>
      <c r="AN31" s="337"/>
      <c r="AO31" s="337"/>
      <c r="AP31" s="40"/>
      <c r="AQ31" s="40"/>
      <c r="AR31" s="41"/>
      <c r="BE31" s="364"/>
    </row>
    <row r="32" spans="2:71" s="2" customFormat="1" ht="14.45" hidden="1" customHeight="1" x14ac:dyDescent="0.2">
      <c r="B32" s="39"/>
      <c r="C32" s="40"/>
      <c r="D32" s="40"/>
      <c r="E32" s="40"/>
      <c r="F32" s="29" t="s">
        <v>48</v>
      </c>
      <c r="G32" s="40"/>
      <c r="H32" s="40"/>
      <c r="I32" s="40"/>
      <c r="J32" s="40"/>
      <c r="K32" s="40"/>
      <c r="L32" s="336">
        <v>0.15</v>
      </c>
      <c r="M32" s="337"/>
      <c r="N32" s="337"/>
      <c r="O32" s="337"/>
      <c r="P32" s="337"/>
      <c r="Q32" s="40"/>
      <c r="R32" s="40"/>
      <c r="S32" s="40"/>
      <c r="T32" s="40"/>
      <c r="U32" s="40"/>
      <c r="V32" s="40"/>
      <c r="W32" s="350">
        <f>ROUND(BC54, 2)</f>
        <v>0</v>
      </c>
      <c r="X32" s="337"/>
      <c r="Y32" s="337"/>
      <c r="Z32" s="337"/>
      <c r="AA32" s="337"/>
      <c r="AB32" s="337"/>
      <c r="AC32" s="337"/>
      <c r="AD32" s="337"/>
      <c r="AE32" s="337"/>
      <c r="AF32" s="40"/>
      <c r="AG32" s="40"/>
      <c r="AH32" s="40"/>
      <c r="AI32" s="40"/>
      <c r="AJ32" s="40"/>
      <c r="AK32" s="350">
        <v>0</v>
      </c>
      <c r="AL32" s="337"/>
      <c r="AM32" s="337"/>
      <c r="AN32" s="337"/>
      <c r="AO32" s="337"/>
      <c r="AP32" s="40"/>
      <c r="AQ32" s="40"/>
      <c r="AR32" s="41"/>
      <c r="BE32" s="364"/>
    </row>
    <row r="33" spans="2:44" s="2" customFormat="1" ht="14.45" hidden="1" customHeight="1" x14ac:dyDescent="0.2">
      <c r="B33" s="39"/>
      <c r="C33" s="40"/>
      <c r="D33" s="40"/>
      <c r="E33" s="40"/>
      <c r="F33" s="29" t="s">
        <v>49</v>
      </c>
      <c r="G33" s="40"/>
      <c r="H33" s="40"/>
      <c r="I33" s="40"/>
      <c r="J33" s="40"/>
      <c r="K33" s="40"/>
      <c r="L33" s="336">
        <v>0</v>
      </c>
      <c r="M33" s="337"/>
      <c r="N33" s="337"/>
      <c r="O33" s="337"/>
      <c r="P33" s="337"/>
      <c r="Q33" s="40"/>
      <c r="R33" s="40"/>
      <c r="S33" s="40"/>
      <c r="T33" s="40"/>
      <c r="U33" s="40"/>
      <c r="V33" s="40"/>
      <c r="W33" s="350">
        <f>ROUND(BD54, 2)</f>
        <v>0</v>
      </c>
      <c r="X33" s="337"/>
      <c r="Y33" s="337"/>
      <c r="Z33" s="337"/>
      <c r="AA33" s="337"/>
      <c r="AB33" s="337"/>
      <c r="AC33" s="337"/>
      <c r="AD33" s="337"/>
      <c r="AE33" s="337"/>
      <c r="AF33" s="40"/>
      <c r="AG33" s="40"/>
      <c r="AH33" s="40"/>
      <c r="AI33" s="40"/>
      <c r="AJ33" s="40"/>
      <c r="AK33" s="350">
        <v>0</v>
      </c>
      <c r="AL33" s="337"/>
      <c r="AM33" s="337"/>
      <c r="AN33" s="337"/>
      <c r="AO33" s="337"/>
      <c r="AP33" s="40"/>
      <c r="AQ33" s="40"/>
      <c r="AR33" s="41"/>
    </row>
    <row r="34" spans="2:44" s="1" customFormat="1" ht="6.95" customHeight="1" x14ac:dyDescent="0.2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2:44" s="1" customFormat="1" ht="25.9" customHeight="1" x14ac:dyDescent="0.2">
      <c r="B35" s="34"/>
      <c r="C35" s="42"/>
      <c r="D35" s="43" t="s">
        <v>50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51</v>
      </c>
      <c r="U35" s="44"/>
      <c r="V35" s="44"/>
      <c r="W35" s="44"/>
      <c r="X35" s="351" t="s">
        <v>52</v>
      </c>
      <c r="Y35" s="352"/>
      <c r="Z35" s="352"/>
      <c r="AA35" s="352"/>
      <c r="AB35" s="352"/>
      <c r="AC35" s="44"/>
      <c r="AD35" s="44"/>
      <c r="AE35" s="44"/>
      <c r="AF35" s="44"/>
      <c r="AG35" s="44"/>
      <c r="AH35" s="44"/>
      <c r="AI35" s="44"/>
      <c r="AJ35" s="44"/>
      <c r="AK35" s="353">
        <f>SUM(AK26:AK33)</f>
        <v>0</v>
      </c>
      <c r="AL35" s="352"/>
      <c r="AM35" s="352"/>
      <c r="AN35" s="352"/>
      <c r="AO35" s="354"/>
      <c r="AP35" s="42"/>
      <c r="AQ35" s="42"/>
      <c r="AR35" s="38"/>
    </row>
    <row r="36" spans="2:44" s="1" customFormat="1" ht="6.95" customHeight="1" x14ac:dyDescent="0.2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5" customHeight="1" x14ac:dyDescent="0.2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5" customHeight="1" x14ac:dyDescent="0.2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5" customHeight="1" x14ac:dyDescent="0.2">
      <c r="B42" s="34"/>
      <c r="C42" s="23" t="s">
        <v>53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5" customHeight="1" x14ac:dyDescent="0.2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1" customFormat="1" ht="12" customHeight="1" x14ac:dyDescent="0.2">
      <c r="B44" s="34"/>
      <c r="C44" s="29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25/2019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2:44" s="3" customFormat="1" ht="36.950000000000003" customHeight="1" x14ac:dyDescent="0.2">
      <c r="B45" s="50"/>
      <c r="C45" s="51" t="s">
        <v>16</v>
      </c>
      <c r="D45" s="52"/>
      <c r="E45" s="52"/>
      <c r="F45" s="52"/>
      <c r="G45" s="52"/>
      <c r="H45" s="52"/>
      <c r="I45" s="52"/>
      <c r="J45" s="52"/>
      <c r="K45" s="52"/>
      <c r="L45" s="347" t="str">
        <f>K6</f>
        <v>BESIP 2970298 Pod Školou – Nepomucká_2970299 Pod Školou – Slávy Horníka</v>
      </c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52"/>
      <c r="AQ45" s="52"/>
      <c r="AR45" s="53"/>
    </row>
    <row r="46" spans="2:44" s="1" customFormat="1" ht="6.95" customHeight="1" x14ac:dyDescent="0.2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 x14ac:dyDescent="0.2">
      <c r="B47" s="34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54" t="str">
        <f>IF(K8="","",K8)</f>
        <v>Praha 5 – Košíře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349" t="str">
        <f>IF(AN8= "","",AN8)</f>
        <v>16. 5. 2019</v>
      </c>
      <c r="AN47" s="349"/>
      <c r="AO47" s="35"/>
      <c r="AP47" s="35"/>
      <c r="AQ47" s="35"/>
      <c r="AR47" s="38"/>
    </row>
    <row r="48" spans="2:44" s="1" customFormat="1" ht="6.95" customHeight="1" x14ac:dyDescent="0.2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1:91" s="1" customFormat="1" ht="13.7" customHeight="1" x14ac:dyDescent="0.2">
      <c r="B49" s="34"/>
      <c r="C49" s="29" t="s">
        <v>25</v>
      </c>
      <c r="D49" s="35"/>
      <c r="E49" s="35"/>
      <c r="F49" s="35"/>
      <c r="G49" s="35"/>
      <c r="H49" s="35"/>
      <c r="I49" s="35"/>
      <c r="J49" s="35"/>
      <c r="K49" s="35"/>
      <c r="L49" s="35" t="str">
        <f>IF(E11= "","",E11)</f>
        <v>Technická správa komunikací hl. m. Prahy, a.s.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32</v>
      </c>
      <c r="AJ49" s="35"/>
      <c r="AK49" s="35"/>
      <c r="AL49" s="35"/>
      <c r="AM49" s="345" t="str">
        <f>IF(E17="","",E17)</f>
        <v>LABRON s.r.o.</v>
      </c>
      <c r="AN49" s="346"/>
      <c r="AO49" s="346"/>
      <c r="AP49" s="346"/>
      <c r="AQ49" s="35"/>
      <c r="AR49" s="38"/>
      <c r="AS49" s="339" t="s">
        <v>54</v>
      </c>
      <c r="AT49" s="340"/>
      <c r="AU49" s="56"/>
      <c r="AV49" s="56"/>
      <c r="AW49" s="56"/>
      <c r="AX49" s="56"/>
      <c r="AY49" s="56"/>
      <c r="AZ49" s="56"/>
      <c r="BA49" s="56"/>
      <c r="BB49" s="56"/>
      <c r="BC49" s="56"/>
      <c r="BD49" s="57"/>
    </row>
    <row r="50" spans="1:91" s="1" customFormat="1" ht="13.7" customHeight="1" x14ac:dyDescent="0.2">
      <c r="B50" s="34"/>
      <c r="C50" s="29" t="s">
        <v>30</v>
      </c>
      <c r="D50" s="35"/>
      <c r="E50" s="35"/>
      <c r="F50" s="35"/>
      <c r="G50" s="35"/>
      <c r="H50" s="35"/>
      <c r="I50" s="35"/>
      <c r="J50" s="35"/>
      <c r="K50" s="35"/>
      <c r="L50" s="35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36</v>
      </c>
      <c r="AJ50" s="35"/>
      <c r="AK50" s="35"/>
      <c r="AL50" s="35"/>
      <c r="AM50" s="345" t="str">
        <f>IF(E20="","",E20)</f>
        <v xml:space="preserve"> </v>
      </c>
      <c r="AN50" s="346"/>
      <c r="AO50" s="346"/>
      <c r="AP50" s="346"/>
      <c r="AQ50" s="35"/>
      <c r="AR50" s="38"/>
      <c r="AS50" s="341"/>
      <c r="AT50" s="342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1:91" s="1" customFormat="1" ht="10.9" customHeight="1" x14ac:dyDescent="0.2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43"/>
      <c r="AT51" s="344"/>
      <c r="AU51" s="60"/>
      <c r="AV51" s="60"/>
      <c r="AW51" s="60"/>
      <c r="AX51" s="60"/>
      <c r="AY51" s="60"/>
      <c r="AZ51" s="60"/>
      <c r="BA51" s="60"/>
      <c r="BB51" s="60"/>
      <c r="BC51" s="60"/>
      <c r="BD51" s="61"/>
    </row>
    <row r="52" spans="1:91" s="1" customFormat="1" ht="29.25" customHeight="1" x14ac:dyDescent="0.2">
      <c r="B52" s="34"/>
      <c r="C52" s="329" t="s">
        <v>55</v>
      </c>
      <c r="D52" s="330"/>
      <c r="E52" s="330"/>
      <c r="F52" s="330"/>
      <c r="G52" s="330"/>
      <c r="H52" s="62"/>
      <c r="I52" s="331" t="s">
        <v>56</v>
      </c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8" t="s">
        <v>57</v>
      </c>
      <c r="AH52" s="330"/>
      <c r="AI52" s="330"/>
      <c r="AJ52" s="330"/>
      <c r="AK52" s="330"/>
      <c r="AL52" s="330"/>
      <c r="AM52" s="330"/>
      <c r="AN52" s="331" t="s">
        <v>58</v>
      </c>
      <c r="AO52" s="330"/>
      <c r="AP52" s="330"/>
      <c r="AQ52" s="63" t="s">
        <v>59</v>
      </c>
      <c r="AR52" s="38"/>
      <c r="AS52" s="64" t="s">
        <v>60</v>
      </c>
      <c r="AT52" s="65" t="s">
        <v>61</v>
      </c>
      <c r="AU52" s="65" t="s">
        <v>62</v>
      </c>
      <c r="AV52" s="65" t="s">
        <v>63</v>
      </c>
      <c r="AW52" s="65" t="s">
        <v>64</v>
      </c>
      <c r="AX52" s="65" t="s">
        <v>65</v>
      </c>
      <c r="AY52" s="65" t="s">
        <v>66</v>
      </c>
      <c r="AZ52" s="65" t="s">
        <v>67</v>
      </c>
      <c r="BA52" s="65" t="s">
        <v>68</v>
      </c>
      <c r="BB52" s="65" t="s">
        <v>69</v>
      </c>
      <c r="BC52" s="65" t="s">
        <v>70</v>
      </c>
      <c r="BD52" s="66" t="s">
        <v>71</v>
      </c>
    </row>
    <row r="53" spans="1:91" s="1" customFormat="1" ht="10.9" customHeight="1" x14ac:dyDescent="0.2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1:91" s="4" customFormat="1" ht="32.450000000000003" customHeight="1" x14ac:dyDescent="0.2">
      <c r="B54" s="70"/>
      <c r="C54" s="71" t="s">
        <v>72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334">
        <f>ROUND(SUM(AG55:AG57),2)</f>
        <v>0</v>
      </c>
      <c r="AH54" s="334"/>
      <c r="AI54" s="334"/>
      <c r="AJ54" s="334"/>
      <c r="AK54" s="334"/>
      <c r="AL54" s="334"/>
      <c r="AM54" s="334"/>
      <c r="AN54" s="335">
        <f>SUM(AG54,AT54)</f>
        <v>0</v>
      </c>
      <c r="AO54" s="335"/>
      <c r="AP54" s="335"/>
      <c r="AQ54" s="74" t="s">
        <v>19</v>
      </c>
      <c r="AR54" s="75"/>
      <c r="AS54" s="76">
        <f>ROUND(SUM(AS55:AS57),2)</f>
        <v>0</v>
      </c>
      <c r="AT54" s="77">
        <f>ROUND(SUM(AV54:AW54),2)</f>
        <v>0</v>
      </c>
      <c r="AU54" s="78">
        <f>ROUND(SUM(AU55:AU57),5)</f>
        <v>0</v>
      </c>
      <c r="AV54" s="77">
        <f>ROUND(AZ54*L29,2)</f>
        <v>0</v>
      </c>
      <c r="AW54" s="77">
        <f>ROUND(BA54*L30,2)</f>
        <v>0</v>
      </c>
      <c r="AX54" s="77">
        <f>ROUND(BB54*L29,2)</f>
        <v>0</v>
      </c>
      <c r="AY54" s="77">
        <f>ROUND(BC54*L30,2)</f>
        <v>0</v>
      </c>
      <c r="AZ54" s="77">
        <f>ROUND(SUM(AZ55:AZ57),2)</f>
        <v>0</v>
      </c>
      <c r="BA54" s="77">
        <f>ROUND(SUM(BA55:BA57),2)</f>
        <v>0</v>
      </c>
      <c r="BB54" s="77">
        <f>ROUND(SUM(BB55:BB57),2)</f>
        <v>0</v>
      </c>
      <c r="BC54" s="77">
        <f>ROUND(SUM(BC55:BC57),2)</f>
        <v>0</v>
      </c>
      <c r="BD54" s="79">
        <f>ROUND(SUM(BD55:BD57),2)</f>
        <v>0</v>
      </c>
      <c r="BS54" s="80" t="s">
        <v>73</v>
      </c>
      <c r="BT54" s="80" t="s">
        <v>74</v>
      </c>
      <c r="BU54" s="81" t="s">
        <v>75</v>
      </c>
      <c r="BV54" s="80" t="s">
        <v>76</v>
      </c>
      <c r="BW54" s="80" t="s">
        <v>5</v>
      </c>
      <c r="BX54" s="80" t="s">
        <v>77</v>
      </c>
      <c r="CL54" s="80" t="s">
        <v>19</v>
      </c>
    </row>
    <row r="55" spans="1:91" s="5" customFormat="1" ht="16.5" customHeight="1" x14ac:dyDescent="0.2">
      <c r="A55" s="82" t="s">
        <v>78</v>
      </c>
      <c r="B55" s="83"/>
      <c r="C55" s="84"/>
      <c r="D55" s="328" t="s">
        <v>79</v>
      </c>
      <c r="E55" s="328"/>
      <c r="F55" s="328"/>
      <c r="G55" s="328"/>
      <c r="H55" s="328"/>
      <c r="I55" s="85"/>
      <c r="J55" s="328" t="s">
        <v>80</v>
      </c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32">
        <f>'SO 100 - STAVEBNÍ ÚPRAVY ...'!J30</f>
        <v>0</v>
      </c>
      <c r="AH55" s="333"/>
      <c r="AI55" s="333"/>
      <c r="AJ55" s="333"/>
      <c r="AK55" s="333"/>
      <c r="AL55" s="333"/>
      <c r="AM55" s="333"/>
      <c r="AN55" s="332">
        <f>SUM(AG55,AT55)</f>
        <v>0</v>
      </c>
      <c r="AO55" s="333"/>
      <c r="AP55" s="333"/>
      <c r="AQ55" s="86" t="s">
        <v>81</v>
      </c>
      <c r="AR55" s="87"/>
      <c r="AS55" s="88">
        <v>0</v>
      </c>
      <c r="AT55" s="89">
        <f>ROUND(SUM(AV55:AW55),2)</f>
        <v>0</v>
      </c>
      <c r="AU55" s="90">
        <f>'SO 100 - STAVEBNÍ ÚPRAVY ...'!P88</f>
        <v>0</v>
      </c>
      <c r="AV55" s="89">
        <f>'SO 100 - STAVEBNÍ ÚPRAVY ...'!J33</f>
        <v>0</v>
      </c>
      <c r="AW55" s="89">
        <f>'SO 100 - STAVEBNÍ ÚPRAVY ...'!J34</f>
        <v>0</v>
      </c>
      <c r="AX55" s="89">
        <f>'SO 100 - STAVEBNÍ ÚPRAVY ...'!J35</f>
        <v>0</v>
      </c>
      <c r="AY55" s="89">
        <f>'SO 100 - STAVEBNÍ ÚPRAVY ...'!J36</f>
        <v>0</v>
      </c>
      <c r="AZ55" s="89">
        <f>'SO 100 - STAVEBNÍ ÚPRAVY ...'!F33</f>
        <v>0</v>
      </c>
      <c r="BA55" s="89">
        <f>'SO 100 - STAVEBNÍ ÚPRAVY ...'!F34</f>
        <v>0</v>
      </c>
      <c r="BB55" s="89">
        <f>'SO 100 - STAVEBNÍ ÚPRAVY ...'!F35</f>
        <v>0</v>
      </c>
      <c r="BC55" s="89">
        <f>'SO 100 - STAVEBNÍ ÚPRAVY ...'!F36</f>
        <v>0</v>
      </c>
      <c r="BD55" s="91">
        <f>'SO 100 - STAVEBNÍ ÚPRAVY ...'!F37</f>
        <v>0</v>
      </c>
      <c r="BT55" s="92" t="s">
        <v>82</v>
      </c>
      <c r="BV55" s="92" t="s">
        <v>76</v>
      </c>
      <c r="BW55" s="92" t="s">
        <v>83</v>
      </c>
      <c r="BX55" s="92" t="s">
        <v>5</v>
      </c>
      <c r="CL55" s="92" t="s">
        <v>19</v>
      </c>
      <c r="CM55" s="92" t="s">
        <v>84</v>
      </c>
    </row>
    <row r="56" spans="1:91" s="5" customFormat="1" ht="16.5" customHeight="1" x14ac:dyDescent="0.2">
      <c r="A56" s="82" t="s">
        <v>78</v>
      </c>
      <c r="B56" s="83"/>
      <c r="C56" s="84"/>
      <c r="D56" s="328" t="s">
        <v>85</v>
      </c>
      <c r="E56" s="328"/>
      <c r="F56" s="328"/>
      <c r="G56" s="328"/>
      <c r="H56" s="328"/>
      <c r="I56" s="85"/>
      <c r="J56" s="328" t="s">
        <v>86</v>
      </c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32">
        <f>'SO 200 - PŘISVĚTLENÍ PŘEC...'!J30</f>
        <v>0</v>
      </c>
      <c r="AH56" s="333"/>
      <c r="AI56" s="333"/>
      <c r="AJ56" s="333"/>
      <c r="AK56" s="333"/>
      <c r="AL56" s="333"/>
      <c r="AM56" s="333"/>
      <c r="AN56" s="332">
        <f>SUM(AG56,AT56)</f>
        <v>0</v>
      </c>
      <c r="AO56" s="333"/>
      <c r="AP56" s="333"/>
      <c r="AQ56" s="86" t="s">
        <v>81</v>
      </c>
      <c r="AR56" s="87"/>
      <c r="AS56" s="88">
        <v>0</v>
      </c>
      <c r="AT56" s="89">
        <f>ROUND(SUM(AV56:AW56),2)</f>
        <v>0</v>
      </c>
      <c r="AU56" s="90">
        <f>'SO 200 - PŘISVĚTLENÍ PŘEC...'!P82</f>
        <v>0</v>
      </c>
      <c r="AV56" s="89">
        <f>'SO 200 - PŘISVĚTLENÍ PŘEC...'!J33</f>
        <v>0</v>
      </c>
      <c r="AW56" s="89">
        <f>'SO 200 - PŘISVĚTLENÍ PŘEC...'!J34</f>
        <v>0</v>
      </c>
      <c r="AX56" s="89">
        <f>'SO 200 - PŘISVĚTLENÍ PŘEC...'!J35</f>
        <v>0</v>
      </c>
      <c r="AY56" s="89">
        <f>'SO 200 - PŘISVĚTLENÍ PŘEC...'!J36</f>
        <v>0</v>
      </c>
      <c r="AZ56" s="89">
        <f>'SO 200 - PŘISVĚTLENÍ PŘEC...'!F33</f>
        <v>0</v>
      </c>
      <c r="BA56" s="89">
        <f>'SO 200 - PŘISVĚTLENÍ PŘEC...'!F34</f>
        <v>0</v>
      </c>
      <c r="BB56" s="89">
        <f>'SO 200 - PŘISVĚTLENÍ PŘEC...'!F35</f>
        <v>0</v>
      </c>
      <c r="BC56" s="89">
        <f>'SO 200 - PŘISVĚTLENÍ PŘEC...'!F36</f>
        <v>0</v>
      </c>
      <c r="BD56" s="91">
        <f>'SO 200 - PŘISVĚTLENÍ PŘEC...'!F37</f>
        <v>0</v>
      </c>
      <c r="BT56" s="92" t="s">
        <v>82</v>
      </c>
      <c r="BV56" s="92" t="s">
        <v>76</v>
      </c>
      <c r="BW56" s="92" t="s">
        <v>87</v>
      </c>
      <c r="BX56" s="92" t="s">
        <v>5</v>
      </c>
      <c r="CL56" s="92" t="s">
        <v>19</v>
      </c>
      <c r="CM56" s="92" t="s">
        <v>84</v>
      </c>
    </row>
    <row r="57" spans="1:91" s="5" customFormat="1" ht="16.5" customHeight="1" x14ac:dyDescent="0.2">
      <c r="A57" s="82" t="s">
        <v>78</v>
      </c>
      <c r="B57" s="83"/>
      <c r="C57" s="84"/>
      <c r="D57" s="328" t="s">
        <v>88</v>
      </c>
      <c r="E57" s="328"/>
      <c r="F57" s="328"/>
      <c r="G57" s="328"/>
      <c r="H57" s="328"/>
      <c r="I57" s="85"/>
      <c r="J57" s="328" t="s">
        <v>89</v>
      </c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32">
        <f>'VON - VEDLEJŠÍ A OSTATNÍ ...'!J30</f>
        <v>0</v>
      </c>
      <c r="AH57" s="333"/>
      <c r="AI57" s="333"/>
      <c r="AJ57" s="333"/>
      <c r="AK57" s="333"/>
      <c r="AL57" s="333"/>
      <c r="AM57" s="333"/>
      <c r="AN57" s="332">
        <f>SUM(AG57,AT57)</f>
        <v>0</v>
      </c>
      <c r="AO57" s="333"/>
      <c r="AP57" s="333"/>
      <c r="AQ57" s="86" t="s">
        <v>81</v>
      </c>
      <c r="AR57" s="87"/>
      <c r="AS57" s="93">
        <v>0</v>
      </c>
      <c r="AT57" s="94">
        <f>ROUND(SUM(AV57:AW57),2)</f>
        <v>0</v>
      </c>
      <c r="AU57" s="95">
        <f>'VON - VEDLEJŠÍ A OSTATNÍ ...'!P85</f>
        <v>0</v>
      </c>
      <c r="AV57" s="94">
        <f>'VON - VEDLEJŠÍ A OSTATNÍ ...'!J33</f>
        <v>0</v>
      </c>
      <c r="AW57" s="94">
        <f>'VON - VEDLEJŠÍ A OSTATNÍ ...'!J34</f>
        <v>0</v>
      </c>
      <c r="AX57" s="94">
        <f>'VON - VEDLEJŠÍ A OSTATNÍ ...'!J35</f>
        <v>0</v>
      </c>
      <c r="AY57" s="94">
        <f>'VON - VEDLEJŠÍ A OSTATNÍ ...'!J36</f>
        <v>0</v>
      </c>
      <c r="AZ57" s="94">
        <f>'VON - VEDLEJŠÍ A OSTATNÍ ...'!F33</f>
        <v>0</v>
      </c>
      <c r="BA57" s="94">
        <f>'VON - VEDLEJŠÍ A OSTATNÍ ...'!F34</f>
        <v>0</v>
      </c>
      <c r="BB57" s="94">
        <f>'VON - VEDLEJŠÍ A OSTATNÍ ...'!F35</f>
        <v>0</v>
      </c>
      <c r="BC57" s="94">
        <f>'VON - VEDLEJŠÍ A OSTATNÍ ...'!F36</f>
        <v>0</v>
      </c>
      <c r="BD57" s="96">
        <f>'VON - VEDLEJŠÍ A OSTATNÍ ...'!F37</f>
        <v>0</v>
      </c>
      <c r="BT57" s="92" t="s">
        <v>82</v>
      </c>
      <c r="BV57" s="92" t="s">
        <v>76</v>
      </c>
      <c r="BW57" s="92" t="s">
        <v>90</v>
      </c>
      <c r="BX57" s="92" t="s">
        <v>5</v>
      </c>
      <c r="CL57" s="92" t="s">
        <v>19</v>
      </c>
      <c r="CM57" s="92" t="s">
        <v>84</v>
      </c>
    </row>
    <row r="58" spans="1:91" s="1" customFormat="1" ht="30" customHeight="1" x14ac:dyDescent="0.2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8"/>
    </row>
    <row r="59" spans="1:91" s="1" customFormat="1" ht="6.95" customHeight="1" x14ac:dyDescent="0.2"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38"/>
    </row>
  </sheetData>
  <sheetProtection algorithmName="SHA-512" hashValue="R+40Bu8SaUlXp0RG7UI0a9mPtfEUrjUkPGX1Wp2kw+fwLQM0f5jwB+g0vlmAUDOFjT7RCIMjbcG4zV2//jwrFA==" saltValue="WPQ/0jJf848ag1JqsPeoRT9nuzAGpIc5HEAU6yXzLcDwrD2hbdHBpcyrEXNT1OUoc9eyTYOPPbPDRWN6x3jByQ==" spinCount="100000" sheet="1" objects="1" scenarios="1" formatColumns="0" formatRows="0"/>
  <mergeCells count="50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L33:P33"/>
    <mergeCell ref="AN52:AP52"/>
    <mergeCell ref="AG52:AM52"/>
    <mergeCell ref="AN55:AP55"/>
    <mergeCell ref="AG55:AM55"/>
    <mergeCell ref="W33:AE33"/>
    <mergeCell ref="AK33:AO33"/>
    <mergeCell ref="X35:AB35"/>
    <mergeCell ref="AK35:AO35"/>
    <mergeCell ref="AN56:AP56"/>
    <mergeCell ref="AG56:AM56"/>
    <mergeCell ref="AN57:AP57"/>
    <mergeCell ref="AG57:AM57"/>
    <mergeCell ref="AG54:AM54"/>
    <mergeCell ref="AN54:AP54"/>
    <mergeCell ref="D57:H57"/>
    <mergeCell ref="J57:AF57"/>
    <mergeCell ref="C52:G52"/>
    <mergeCell ref="I52:AF52"/>
    <mergeCell ref="D55:H55"/>
    <mergeCell ref="J55:AF55"/>
    <mergeCell ref="D56:H56"/>
    <mergeCell ref="J56:AF56"/>
  </mergeCells>
  <hyperlinks>
    <hyperlink ref="A55" location="'SO 100 - STAVEBNÍ ÚPRAVY ...'!C2" display="/"/>
    <hyperlink ref="A56" location="'SO 200 - PŘISVĚTLENÍ PŘEC...'!C2" display="/"/>
    <hyperlink ref="A57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57"/>
  <sheetViews>
    <sheetView showGridLines="0" topLeftCell="A86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7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7" t="s">
        <v>83</v>
      </c>
    </row>
    <row r="3" spans="2:46" ht="6.95" customHeight="1" x14ac:dyDescent="0.2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84</v>
      </c>
    </row>
    <row r="4" spans="2:46" ht="24.95" customHeight="1" x14ac:dyDescent="0.2">
      <c r="B4" s="20"/>
      <c r="D4" s="101" t="s">
        <v>91</v>
      </c>
      <c r="L4" s="20"/>
      <c r="M4" s="24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102" t="s">
        <v>16</v>
      </c>
      <c r="L6" s="20"/>
    </row>
    <row r="7" spans="2:46" ht="16.5" customHeight="1" x14ac:dyDescent="0.2">
      <c r="B7" s="20"/>
      <c r="E7" s="369" t="str">
        <f>'Rekapitulace stavby'!K6</f>
        <v>BESIP 2970298 Pod Školou – Nepomucká_2970299 Pod Školou – Slávy Horníka</v>
      </c>
      <c r="F7" s="370"/>
      <c r="G7" s="370"/>
      <c r="H7" s="370"/>
      <c r="L7" s="20"/>
    </row>
    <row r="8" spans="2:46" s="1" customFormat="1" ht="12" customHeight="1" x14ac:dyDescent="0.2">
      <c r="B8" s="38"/>
      <c r="D8" s="102" t="s">
        <v>92</v>
      </c>
      <c r="I8" s="103"/>
      <c r="L8" s="38"/>
    </row>
    <row r="9" spans="2:46" s="1" customFormat="1" ht="36.950000000000003" customHeight="1" x14ac:dyDescent="0.2">
      <c r="B9" s="38"/>
      <c r="E9" s="371" t="s">
        <v>93</v>
      </c>
      <c r="F9" s="372"/>
      <c r="G9" s="372"/>
      <c r="H9" s="372"/>
      <c r="I9" s="103"/>
      <c r="L9" s="38"/>
    </row>
    <row r="10" spans="2:46" s="1" customFormat="1" x14ac:dyDescent="0.2">
      <c r="B10" s="38"/>
      <c r="I10" s="103"/>
      <c r="L10" s="38"/>
    </row>
    <row r="11" spans="2:46" s="1" customFormat="1" ht="12" customHeight="1" x14ac:dyDescent="0.2">
      <c r="B11" s="38"/>
      <c r="D11" s="102" t="s">
        <v>18</v>
      </c>
      <c r="F11" s="17" t="s">
        <v>19</v>
      </c>
      <c r="I11" s="104" t="s">
        <v>20</v>
      </c>
      <c r="J11" s="17" t="s">
        <v>19</v>
      </c>
      <c r="L11" s="38"/>
    </row>
    <row r="12" spans="2:46" s="1" customFormat="1" ht="12" customHeight="1" x14ac:dyDescent="0.2">
      <c r="B12" s="38"/>
      <c r="D12" s="102" t="s">
        <v>21</v>
      </c>
      <c r="F12" s="17" t="s">
        <v>22</v>
      </c>
      <c r="I12" s="104" t="s">
        <v>23</v>
      </c>
      <c r="J12" s="105" t="str">
        <f>'Rekapitulace stavby'!AN8</f>
        <v>16. 5. 2019</v>
      </c>
      <c r="L12" s="38"/>
    </row>
    <row r="13" spans="2:46" s="1" customFormat="1" ht="10.9" customHeight="1" x14ac:dyDescent="0.2">
      <c r="B13" s="38"/>
      <c r="I13" s="103"/>
      <c r="L13" s="38"/>
    </row>
    <row r="14" spans="2:46" s="1" customFormat="1" ht="12" customHeight="1" x14ac:dyDescent="0.2">
      <c r="B14" s="38"/>
      <c r="D14" s="102" t="s">
        <v>25</v>
      </c>
      <c r="I14" s="104" t="s">
        <v>26</v>
      </c>
      <c r="J14" s="17" t="s">
        <v>27</v>
      </c>
      <c r="L14" s="38"/>
    </row>
    <row r="15" spans="2:46" s="1" customFormat="1" ht="18" customHeight="1" x14ac:dyDescent="0.2">
      <c r="B15" s="38"/>
      <c r="E15" s="17" t="s">
        <v>28</v>
      </c>
      <c r="I15" s="104" t="s">
        <v>29</v>
      </c>
      <c r="J15" s="17" t="s">
        <v>19</v>
      </c>
      <c r="L15" s="38"/>
    </row>
    <row r="16" spans="2:46" s="1" customFormat="1" ht="6.95" customHeight="1" x14ac:dyDescent="0.2">
      <c r="B16" s="38"/>
      <c r="I16" s="103"/>
      <c r="L16" s="38"/>
    </row>
    <row r="17" spans="2:12" s="1" customFormat="1" ht="12" customHeight="1" x14ac:dyDescent="0.2">
      <c r="B17" s="38"/>
      <c r="D17" s="102" t="s">
        <v>30</v>
      </c>
      <c r="I17" s="104" t="s">
        <v>26</v>
      </c>
      <c r="J17" s="30" t="str">
        <f>'Rekapitulace stavby'!AN13</f>
        <v>Vyplň údaj</v>
      </c>
      <c r="L17" s="38"/>
    </row>
    <row r="18" spans="2:12" s="1" customFormat="1" ht="18" customHeight="1" x14ac:dyDescent="0.2">
      <c r="B18" s="38"/>
      <c r="E18" s="373" t="str">
        <f>'Rekapitulace stavby'!E14</f>
        <v>Vyplň údaj</v>
      </c>
      <c r="F18" s="374"/>
      <c r="G18" s="374"/>
      <c r="H18" s="374"/>
      <c r="I18" s="104" t="s">
        <v>29</v>
      </c>
      <c r="J18" s="30" t="str">
        <f>'Rekapitulace stavby'!AN14</f>
        <v>Vyplň údaj</v>
      </c>
      <c r="L18" s="38"/>
    </row>
    <row r="19" spans="2:12" s="1" customFormat="1" ht="6.95" customHeight="1" x14ac:dyDescent="0.2">
      <c r="B19" s="38"/>
      <c r="I19" s="103"/>
      <c r="L19" s="38"/>
    </row>
    <row r="20" spans="2:12" s="1" customFormat="1" ht="12" customHeight="1" x14ac:dyDescent="0.2">
      <c r="B20" s="38"/>
      <c r="D20" s="102" t="s">
        <v>32</v>
      </c>
      <c r="I20" s="104" t="s">
        <v>26</v>
      </c>
      <c r="J20" s="17" t="s">
        <v>33</v>
      </c>
      <c r="L20" s="38"/>
    </row>
    <row r="21" spans="2:12" s="1" customFormat="1" ht="18" customHeight="1" x14ac:dyDescent="0.2">
      <c r="B21" s="38"/>
      <c r="E21" s="17" t="s">
        <v>34</v>
      </c>
      <c r="I21" s="104" t="s">
        <v>29</v>
      </c>
      <c r="J21" s="17" t="s">
        <v>19</v>
      </c>
      <c r="L21" s="38"/>
    </row>
    <row r="22" spans="2:12" s="1" customFormat="1" ht="6.95" customHeight="1" x14ac:dyDescent="0.2">
      <c r="B22" s="38"/>
      <c r="I22" s="103"/>
      <c r="L22" s="38"/>
    </row>
    <row r="23" spans="2:12" s="1" customFormat="1" ht="12" customHeight="1" x14ac:dyDescent="0.2">
      <c r="B23" s="38"/>
      <c r="D23" s="102" t="s">
        <v>36</v>
      </c>
      <c r="I23" s="104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 x14ac:dyDescent="0.2">
      <c r="B24" s="38"/>
      <c r="E24" s="17" t="str">
        <f>IF('Rekapitulace stavby'!E20="","",'Rekapitulace stavby'!E20)</f>
        <v xml:space="preserve"> </v>
      </c>
      <c r="I24" s="104" t="s">
        <v>29</v>
      </c>
      <c r="J24" s="17" t="str">
        <f>IF('Rekapitulace stavby'!AN20="","",'Rekapitulace stavby'!AN20)</f>
        <v/>
      </c>
      <c r="L24" s="38"/>
    </row>
    <row r="25" spans="2:12" s="1" customFormat="1" ht="6.95" customHeight="1" x14ac:dyDescent="0.2">
      <c r="B25" s="38"/>
      <c r="I25" s="103"/>
      <c r="L25" s="38"/>
    </row>
    <row r="26" spans="2:12" s="1" customFormat="1" ht="12" customHeight="1" x14ac:dyDescent="0.2">
      <c r="B26" s="38"/>
      <c r="D26" s="102" t="s">
        <v>38</v>
      </c>
      <c r="I26" s="103"/>
      <c r="L26" s="38"/>
    </row>
    <row r="27" spans="2:12" s="6" customFormat="1" ht="45" customHeight="1" x14ac:dyDescent="0.2">
      <c r="B27" s="106"/>
      <c r="E27" s="375" t="s">
        <v>39</v>
      </c>
      <c r="F27" s="375"/>
      <c r="G27" s="375"/>
      <c r="H27" s="375"/>
      <c r="I27" s="107"/>
      <c r="L27" s="106"/>
    </row>
    <row r="28" spans="2:12" s="1" customFormat="1" ht="6.95" customHeight="1" x14ac:dyDescent="0.2">
      <c r="B28" s="38"/>
      <c r="I28" s="103"/>
      <c r="L28" s="38"/>
    </row>
    <row r="29" spans="2:12" s="1" customFormat="1" ht="6.95" customHeight="1" x14ac:dyDescent="0.2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 x14ac:dyDescent="0.2">
      <c r="B30" s="38"/>
      <c r="D30" s="109" t="s">
        <v>40</v>
      </c>
      <c r="I30" s="103"/>
      <c r="J30" s="110">
        <f>ROUND(J88, 2)</f>
        <v>0</v>
      </c>
      <c r="L30" s="38"/>
    </row>
    <row r="31" spans="2:12" s="1" customFormat="1" ht="6.95" customHeight="1" x14ac:dyDescent="0.2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5" customHeight="1" x14ac:dyDescent="0.2">
      <c r="B32" s="38"/>
      <c r="F32" s="111" t="s">
        <v>42</v>
      </c>
      <c r="I32" s="112" t="s">
        <v>41</v>
      </c>
      <c r="J32" s="111" t="s">
        <v>43</v>
      </c>
      <c r="L32" s="38"/>
    </row>
    <row r="33" spans="2:12" s="1" customFormat="1" ht="14.45" customHeight="1" x14ac:dyDescent="0.2">
      <c r="B33" s="38"/>
      <c r="D33" s="102" t="s">
        <v>44</v>
      </c>
      <c r="E33" s="102" t="s">
        <v>45</v>
      </c>
      <c r="F33" s="113">
        <f>ROUND((SUM(BE88:BE656)),  2)</f>
        <v>0</v>
      </c>
      <c r="I33" s="114">
        <v>0.21</v>
      </c>
      <c r="J33" s="113">
        <f>ROUND(((SUM(BE88:BE656))*I33),  2)</f>
        <v>0</v>
      </c>
      <c r="L33" s="38"/>
    </row>
    <row r="34" spans="2:12" s="1" customFormat="1" ht="14.45" customHeight="1" x14ac:dyDescent="0.2">
      <c r="B34" s="38"/>
      <c r="E34" s="102" t="s">
        <v>46</v>
      </c>
      <c r="F34" s="113">
        <f>ROUND((SUM(BF88:BF656)),  2)</f>
        <v>0</v>
      </c>
      <c r="I34" s="114">
        <v>0.15</v>
      </c>
      <c r="J34" s="113">
        <f>ROUND(((SUM(BF88:BF656))*I34),  2)</f>
        <v>0</v>
      </c>
      <c r="L34" s="38"/>
    </row>
    <row r="35" spans="2:12" s="1" customFormat="1" ht="14.45" hidden="1" customHeight="1" x14ac:dyDescent="0.2">
      <c r="B35" s="38"/>
      <c r="E35" s="102" t="s">
        <v>47</v>
      </c>
      <c r="F35" s="113">
        <f>ROUND((SUM(BG88:BG656)),  2)</f>
        <v>0</v>
      </c>
      <c r="I35" s="114">
        <v>0.21</v>
      </c>
      <c r="J35" s="113">
        <f>0</f>
        <v>0</v>
      </c>
      <c r="L35" s="38"/>
    </row>
    <row r="36" spans="2:12" s="1" customFormat="1" ht="14.45" hidden="1" customHeight="1" x14ac:dyDescent="0.2">
      <c r="B36" s="38"/>
      <c r="E36" s="102" t="s">
        <v>48</v>
      </c>
      <c r="F36" s="113">
        <f>ROUND((SUM(BH88:BH656)),  2)</f>
        <v>0</v>
      </c>
      <c r="I36" s="114">
        <v>0.15</v>
      </c>
      <c r="J36" s="113">
        <f>0</f>
        <v>0</v>
      </c>
      <c r="L36" s="38"/>
    </row>
    <row r="37" spans="2:12" s="1" customFormat="1" ht="14.45" hidden="1" customHeight="1" x14ac:dyDescent="0.2">
      <c r="B37" s="38"/>
      <c r="E37" s="102" t="s">
        <v>49</v>
      </c>
      <c r="F37" s="113">
        <f>ROUND((SUM(BI88:BI656)),  2)</f>
        <v>0</v>
      </c>
      <c r="I37" s="114">
        <v>0</v>
      </c>
      <c r="J37" s="113">
        <f>0</f>
        <v>0</v>
      </c>
      <c r="L37" s="38"/>
    </row>
    <row r="38" spans="2:12" s="1" customFormat="1" ht="6.95" customHeight="1" x14ac:dyDescent="0.2">
      <c r="B38" s="38"/>
      <c r="I38" s="103"/>
      <c r="L38" s="38"/>
    </row>
    <row r="39" spans="2:12" s="1" customFormat="1" ht="25.35" customHeight="1" x14ac:dyDescent="0.2">
      <c r="B39" s="38"/>
      <c r="C39" s="115"/>
      <c r="D39" s="116" t="s">
        <v>50</v>
      </c>
      <c r="E39" s="117"/>
      <c r="F39" s="117"/>
      <c r="G39" s="118" t="s">
        <v>51</v>
      </c>
      <c r="H39" s="119" t="s">
        <v>52</v>
      </c>
      <c r="I39" s="120"/>
      <c r="J39" s="121">
        <f>SUM(J30:J37)</f>
        <v>0</v>
      </c>
      <c r="K39" s="122"/>
      <c r="L39" s="38"/>
    </row>
    <row r="40" spans="2:12" s="1" customFormat="1" ht="14.45" customHeight="1" x14ac:dyDescent="0.2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5" customHeight="1" x14ac:dyDescent="0.2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5" customHeight="1" x14ac:dyDescent="0.2">
      <c r="B45" s="34"/>
      <c r="C45" s="23" t="s">
        <v>94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5" customHeight="1" x14ac:dyDescent="0.2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 x14ac:dyDescent="0.2">
      <c r="B47" s="34"/>
      <c r="C47" s="29" t="s">
        <v>16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 x14ac:dyDescent="0.2">
      <c r="B48" s="34"/>
      <c r="C48" s="35"/>
      <c r="D48" s="35"/>
      <c r="E48" s="367" t="str">
        <f>E7</f>
        <v>BESIP 2970298 Pod Školou – Nepomucká_2970299 Pod Školou – Slávy Horníka</v>
      </c>
      <c r="F48" s="368"/>
      <c r="G48" s="368"/>
      <c r="H48" s="368"/>
      <c r="I48" s="103"/>
      <c r="J48" s="35"/>
      <c r="K48" s="35"/>
      <c r="L48" s="38"/>
    </row>
    <row r="49" spans="2:47" s="1" customFormat="1" ht="12" customHeight="1" x14ac:dyDescent="0.2">
      <c r="B49" s="34"/>
      <c r="C49" s="29" t="s">
        <v>92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47" s="1" customFormat="1" ht="16.5" customHeight="1" x14ac:dyDescent="0.2">
      <c r="B50" s="34"/>
      <c r="C50" s="35"/>
      <c r="D50" s="35"/>
      <c r="E50" s="347" t="str">
        <f>E9</f>
        <v>SO 100 - STAVEBNÍ ÚPRAVY PŘECHODŮ</v>
      </c>
      <c r="F50" s="346"/>
      <c r="G50" s="346"/>
      <c r="H50" s="346"/>
      <c r="I50" s="103"/>
      <c r="J50" s="35"/>
      <c r="K50" s="35"/>
      <c r="L50" s="38"/>
    </row>
    <row r="51" spans="2:47" s="1" customFormat="1" ht="6.95" customHeight="1" x14ac:dyDescent="0.2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47" s="1" customFormat="1" ht="12" customHeight="1" x14ac:dyDescent="0.2">
      <c r="B52" s="34"/>
      <c r="C52" s="29" t="s">
        <v>21</v>
      </c>
      <c r="D52" s="35"/>
      <c r="E52" s="35"/>
      <c r="F52" s="27" t="str">
        <f>F12</f>
        <v>Praha 5 – Košíře</v>
      </c>
      <c r="G52" s="35"/>
      <c r="H52" s="35"/>
      <c r="I52" s="104" t="s">
        <v>23</v>
      </c>
      <c r="J52" s="55" t="str">
        <f>IF(J12="","",J12)</f>
        <v>16. 5. 2019</v>
      </c>
      <c r="K52" s="35"/>
      <c r="L52" s="38"/>
    </row>
    <row r="53" spans="2:47" s="1" customFormat="1" ht="6.95" customHeight="1" x14ac:dyDescent="0.2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47" s="1" customFormat="1" ht="13.7" customHeight="1" x14ac:dyDescent="0.2">
      <c r="B54" s="34"/>
      <c r="C54" s="29" t="s">
        <v>25</v>
      </c>
      <c r="D54" s="35"/>
      <c r="E54" s="35"/>
      <c r="F54" s="27" t="str">
        <f>E15</f>
        <v>Technická správa komunikací hl. m. Prahy, a.s.</v>
      </c>
      <c r="G54" s="35"/>
      <c r="H54" s="35"/>
      <c r="I54" s="104" t="s">
        <v>32</v>
      </c>
      <c r="J54" s="32" t="str">
        <f>E21</f>
        <v>LABRON s.r.o.</v>
      </c>
      <c r="K54" s="35"/>
      <c r="L54" s="38"/>
    </row>
    <row r="55" spans="2:47" s="1" customFormat="1" ht="13.7" customHeight="1" x14ac:dyDescent="0.2">
      <c r="B55" s="34"/>
      <c r="C55" s="29" t="s">
        <v>30</v>
      </c>
      <c r="D55" s="35"/>
      <c r="E55" s="35"/>
      <c r="F55" s="27" t="str">
        <f>IF(E18="","",E18)</f>
        <v>Vyplň údaj</v>
      </c>
      <c r="G55" s="35"/>
      <c r="H55" s="35"/>
      <c r="I55" s="104" t="s">
        <v>36</v>
      </c>
      <c r="J55" s="32" t="str">
        <f>E24</f>
        <v xml:space="preserve"> </v>
      </c>
      <c r="K55" s="35"/>
      <c r="L55" s="38"/>
    </row>
    <row r="56" spans="2:47" s="1" customFormat="1" ht="10.35" customHeight="1" x14ac:dyDescent="0.2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47" s="1" customFormat="1" ht="29.25" customHeight="1" x14ac:dyDescent="0.2">
      <c r="B57" s="34"/>
      <c r="C57" s="129" t="s">
        <v>95</v>
      </c>
      <c r="D57" s="130"/>
      <c r="E57" s="130"/>
      <c r="F57" s="130"/>
      <c r="G57" s="130"/>
      <c r="H57" s="130"/>
      <c r="I57" s="131"/>
      <c r="J57" s="132" t="s">
        <v>96</v>
      </c>
      <c r="K57" s="130"/>
      <c r="L57" s="38"/>
    </row>
    <row r="58" spans="2:47" s="1" customFormat="1" ht="10.35" customHeight="1" x14ac:dyDescent="0.2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9" customHeight="1" x14ac:dyDescent="0.2">
      <c r="B59" s="34"/>
      <c r="C59" s="133" t="s">
        <v>72</v>
      </c>
      <c r="D59" s="35"/>
      <c r="E59" s="35"/>
      <c r="F59" s="35"/>
      <c r="G59" s="35"/>
      <c r="H59" s="35"/>
      <c r="I59" s="103"/>
      <c r="J59" s="73">
        <f>J88</f>
        <v>0</v>
      </c>
      <c r="K59" s="35"/>
      <c r="L59" s="38"/>
      <c r="AU59" s="17" t="s">
        <v>97</v>
      </c>
    </row>
    <row r="60" spans="2:47" s="7" customFormat="1" ht="24.95" customHeight="1" x14ac:dyDescent="0.2">
      <c r="B60" s="134"/>
      <c r="C60" s="135"/>
      <c r="D60" s="136" t="s">
        <v>98</v>
      </c>
      <c r="E60" s="137"/>
      <c r="F60" s="137"/>
      <c r="G60" s="137"/>
      <c r="H60" s="137"/>
      <c r="I60" s="138"/>
      <c r="J60" s="139">
        <f>J89</f>
        <v>0</v>
      </c>
      <c r="K60" s="135"/>
      <c r="L60" s="140"/>
    </row>
    <row r="61" spans="2:47" s="8" customFormat="1" ht="19.899999999999999" customHeight="1" x14ac:dyDescent="0.2">
      <c r="B61" s="141"/>
      <c r="C61" s="142"/>
      <c r="D61" s="143" t="s">
        <v>99</v>
      </c>
      <c r="E61" s="144"/>
      <c r="F61" s="144"/>
      <c r="G61" s="144"/>
      <c r="H61" s="144"/>
      <c r="I61" s="145"/>
      <c r="J61" s="146">
        <f>J90</f>
        <v>0</v>
      </c>
      <c r="K61" s="142"/>
      <c r="L61" s="147"/>
    </row>
    <row r="62" spans="2:47" s="8" customFormat="1" ht="19.899999999999999" customHeight="1" x14ac:dyDescent="0.2">
      <c r="B62" s="141"/>
      <c r="C62" s="142"/>
      <c r="D62" s="143" t="s">
        <v>100</v>
      </c>
      <c r="E62" s="144"/>
      <c r="F62" s="144"/>
      <c r="G62" s="144"/>
      <c r="H62" s="144"/>
      <c r="I62" s="145"/>
      <c r="J62" s="146">
        <f>J281</f>
        <v>0</v>
      </c>
      <c r="K62" s="142"/>
      <c r="L62" s="147"/>
    </row>
    <row r="63" spans="2:47" s="8" customFormat="1" ht="19.899999999999999" customHeight="1" x14ac:dyDescent="0.2">
      <c r="B63" s="141"/>
      <c r="C63" s="142"/>
      <c r="D63" s="143" t="s">
        <v>101</v>
      </c>
      <c r="E63" s="144"/>
      <c r="F63" s="144"/>
      <c r="G63" s="144"/>
      <c r="H63" s="144"/>
      <c r="I63" s="145"/>
      <c r="J63" s="146">
        <f>J295</f>
        <v>0</v>
      </c>
      <c r="K63" s="142"/>
      <c r="L63" s="147"/>
    </row>
    <row r="64" spans="2:47" s="8" customFormat="1" ht="19.899999999999999" customHeight="1" x14ac:dyDescent="0.2">
      <c r="B64" s="141"/>
      <c r="C64" s="142"/>
      <c r="D64" s="143" t="s">
        <v>102</v>
      </c>
      <c r="E64" s="144"/>
      <c r="F64" s="144"/>
      <c r="G64" s="144"/>
      <c r="H64" s="144"/>
      <c r="I64" s="145"/>
      <c r="J64" s="146">
        <f>J302</f>
        <v>0</v>
      </c>
      <c r="K64" s="142"/>
      <c r="L64" s="147"/>
    </row>
    <row r="65" spans="2:12" s="8" customFormat="1" ht="19.899999999999999" customHeight="1" x14ac:dyDescent="0.2">
      <c r="B65" s="141"/>
      <c r="C65" s="142"/>
      <c r="D65" s="143" t="s">
        <v>103</v>
      </c>
      <c r="E65" s="144"/>
      <c r="F65" s="144"/>
      <c r="G65" s="144"/>
      <c r="H65" s="144"/>
      <c r="I65" s="145"/>
      <c r="J65" s="146">
        <f>J425</f>
        <v>0</v>
      </c>
      <c r="K65" s="142"/>
      <c r="L65" s="147"/>
    </row>
    <row r="66" spans="2:12" s="8" customFormat="1" ht="19.899999999999999" customHeight="1" x14ac:dyDescent="0.2">
      <c r="B66" s="141"/>
      <c r="C66" s="142"/>
      <c r="D66" s="143" t="s">
        <v>104</v>
      </c>
      <c r="E66" s="144"/>
      <c r="F66" s="144"/>
      <c r="G66" s="144"/>
      <c r="H66" s="144"/>
      <c r="I66" s="145"/>
      <c r="J66" s="146">
        <f>J448</f>
        <v>0</v>
      </c>
      <c r="K66" s="142"/>
      <c r="L66" s="147"/>
    </row>
    <row r="67" spans="2:12" s="8" customFormat="1" ht="19.899999999999999" customHeight="1" x14ac:dyDescent="0.2">
      <c r="B67" s="141"/>
      <c r="C67" s="142"/>
      <c r="D67" s="143" t="s">
        <v>105</v>
      </c>
      <c r="E67" s="144"/>
      <c r="F67" s="144"/>
      <c r="G67" s="144"/>
      <c r="H67" s="144"/>
      <c r="I67" s="145"/>
      <c r="J67" s="146">
        <f>J635</f>
        <v>0</v>
      </c>
      <c r="K67" s="142"/>
      <c r="L67" s="147"/>
    </row>
    <row r="68" spans="2:12" s="8" customFormat="1" ht="19.899999999999999" customHeight="1" x14ac:dyDescent="0.2">
      <c r="B68" s="141"/>
      <c r="C68" s="142"/>
      <c r="D68" s="143" t="s">
        <v>106</v>
      </c>
      <c r="E68" s="144"/>
      <c r="F68" s="144"/>
      <c r="G68" s="144"/>
      <c r="H68" s="144"/>
      <c r="I68" s="145"/>
      <c r="J68" s="146">
        <f>J655</f>
        <v>0</v>
      </c>
      <c r="K68" s="142"/>
      <c r="L68" s="147"/>
    </row>
    <row r="69" spans="2:12" s="1" customFormat="1" ht="21.75" customHeight="1" x14ac:dyDescent="0.2">
      <c r="B69" s="34"/>
      <c r="C69" s="35"/>
      <c r="D69" s="35"/>
      <c r="E69" s="35"/>
      <c r="F69" s="35"/>
      <c r="G69" s="35"/>
      <c r="H69" s="35"/>
      <c r="I69" s="103"/>
      <c r="J69" s="35"/>
      <c r="K69" s="35"/>
      <c r="L69" s="38"/>
    </row>
    <row r="70" spans="2:12" s="1" customFormat="1" ht="6.95" customHeight="1" x14ac:dyDescent="0.2">
      <c r="B70" s="46"/>
      <c r="C70" s="47"/>
      <c r="D70" s="47"/>
      <c r="E70" s="47"/>
      <c r="F70" s="47"/>
      <c r="G70" s="47"/>
      <c r="H70" s="47"/>
      <c r="I70" s="125"/>
      <c r="J70" s="47"/>
      <c r="K70" s="47"/>
      <c r="L70" s="38"/>
    </row>
    <row r="74" spans="2:12" s="1" customFormat="1" ht="6.95" customHeight="1" x14ac:dyDescent="0.2">
      <c r="B74" s="48"/>
      <c r="C74" s="49"/>
      <c r="D74" s="49"/>
      <c r="E74" s="49"/>
      <c r="F74" s="49"/>
      <c r="G74" s="49"/>
      <c r="H74" s="49"/>
      <c r="I74" s="128"/>
      <c r="J74" s="49"/>
      <c r="K74" s="49"/>
      <c r="L74" s="38"/>
    </row>
    <row r="75" spans="2:12" s="1" customFormat="1" ht="24.95" customHeight="1" x14ac:dyDescent="0.2">
      <c r="B75" s="34"/>
      <c r="C75" s="23" t="s">
        <v>107</v>
      </c>
      <c r="D75" s="35"/>
      <c r="E75" s="35"/>
      <c r="F75" s="35"/>
      <c r="G75" s="35"/>
      <c r="H75" s="35"/>
      <c r="I75" s="103"/>
      <c r="J75" s="35"/>
      <c r="K75" s="35"/>
      <c r="L75" s="38"/>
    </row>
    <row r="76" spans="2:12" s="1" customFormat="1" ht="6.95" customHeight="1" x14ac:dyDescent="0.2">
      <c r="B76" s="34"/>
      <c r="C76" s="35"/>
      <c r="D76" s="35"/>
      <c r="E76" s="35"/>
      <c r="F76" s="35"/>
      <c r="G76" s="35"/>
      <c r="H76" s="35"/>
      <c r="I76" s="103"/>
      <c r="J76" s="35"/>
      <c r="K76" s="35"/>
      <c r="L76" s="38"/>
    </row>
    <row r="77" spans="2:12" s="1" customFormat="1" ht="12" customHeight="1" x14ac:dyDescent="0.2">
      <c r="B77" s="34"/>
      <c r="C77" s="29" t="s">
        <v>16</v>
      </c>
      <c r="D77" s="35"/>
      <c r="E77" s="35"/>
      <c r="F77" s="35"/>
      <c r="G77" s="35"/>
      <c r="H77" s="35"/>
      <c r="I77" s="103"/>
      <c r="J77" s="35"/>
      <c r="K77" s="35"/>
      <c r="L77" s="38"/>
    </row>
    <row r="78" spans="2:12" s="1" customFormat="1" ht="16.5" customHeight="1" x14ac:dyDescent="0.2">
      <c r="B78" s="34"/>
      <c r="C78" s="35"/>
      <c r="D78" s="35"/>
      <c r="E78" s="367" t="str">
        <f>E7</f>
        <v>BESIP 2970298 Pod Školou – Nepomucká_2970299 Pod Školou – Slávy Horníka</v>
      </c>
      <c r="F78" s="368"/>
      <c r="G78" s="368"/>
      <c r="H78" s="368"/>
      <c r="I78" s="103"/>
      <c r="J78" s="35"/>
      <c r="K78" s="35"/>
      <c r="L78" s="38"/>
    </row>
    <row r="79" spans="2:12" s="1" customFormat="1" ht="12" customHeight="1" x14ac:dyDescent="0.2">
      <c r="B79" s="34"/>
      <c r="C79" s="29" t="s">
        <v>92</v>
      </c>
      <c r="D79" s="35"/>
      <c r="E79" s="35"/>
      <c r="F79" s="35"/>
      <c r="G79" s="35"/>
      <c r="H79" s="35"/>
      <c r="I79" s="103"/>
      <c r="J79" s="35"/>
      <c r="K79" s="35"/>
      <c r="L79" s="38"/>
    </row>
    <row r="80" spans="2:12" s="1" customFormat="1" ht="16.5" customHeight="1" x14ac:dyDescent="0.2">
      <c r="B80" s="34"/>
      <c r="C80" s="35"/>
      <c r="D80" s="35"/>
      <c r="E80" s="347" t="str">
        <f>E9</f>
        <v>SO 100 - STAVEBNÍ ÚPRAVY PŘECHODŮ</v>
      </c>
      <c r="F80" s="346"/>
      <c r="G80" s="346"/>
      <c r="H80" s="346"/>
      <c r="I80" s="103"/>
      <c r="J80" s="35"/>
      <c r="K80" s="35"/>
      <c r="L80" s="38"/>
    </row>
    <row r="81" spans="2:65" s="1" customFormat="1" ht="6.95" customHeight="1" x14ac:dyDescent="0.2">
      <c r="B81" s="34"/>
      <c r="C81" s="35"/>
      <c r="D81" s="35"/>
      <c r="E81" s="35"/>
      <c r="F81" s="35"/>
      <c r="G81" s="35"/>
      <c r="H81" s="35"/>
      <c r="I81" s="103"/>
      <c r="J81" s="35"/>
      <c r="K81" s="35"/>
      <c r="L81" s="38"/>
    </row>
    <row r="82" spans="2:65" s="1" customFormat="1" ht="12" customHeight="1" x14ac:dyDescent="0.2">
      <c r="B82" s="34"/>
      <c r="C82" s="29" t="s">
        <v>21</v>
      </c>
      <c r="D82" s="35"/>
      <c r="E82" s="35"/>
      <c r="F82" s="27" t="str">
        <f>F12</f>
        <v>Praha 5 – Košíře</v>
      </c>
      <c r="G82" s="35"/>
      <c r="H82" s="35"/>
      <c r="I82" s="104" t="s">
        <v>23</v>
      </c>
      <c r="J82" s="55" t="str">
        <f>IF(J12="","",J12)</f>
        <v>16. 5. 2019</v>
      </c>
      <c r="K82" s="35"/>
      <c r="L82" s="38"/>
    </row>
    <row r="83" spans="2:65" s="1" customFormat="1" ht="6.95" customHeight="1" x14ac:dyDescent="0.2">
      <c r="B83" s="34"/>
      <c r="C83" s="35"/>
      <c r="D83" s="35"/>
      <c r="E83" s="35"/>
      <c r="F83" s="35"/>
      <c r="G83" s="35"/>
      <c r="H83" s="35"/>
      <c r="I83" s="103"/>
      <c r="J83" s="35"/>
      <c r="K83" s="35"/>
      <c r="L83" s="38"/>
    </row>
    <row r="84" spans="2:65" s="1" customFormat="1" ht="13.7" customHeight="1" x14ac:dyDescent="0.2">
      <c r="B84" s="34"/>
      <c r="C84" s="29" t="s">
        <v>25</v>
      </c>
      <c r="D84" s="35"/>
      <c r="E84" s="35"/>
      <c r="F84" s="27" t="str">
        <f>E15</f>
        <v>Technická správa komunikací hl. m. Prahy, a.s.</v>
      </c>
      <c r="G84" s="35"/>
      <c r="H84" s="35"/>
      <c r="I84" s="104" t="s">
        <v>32</v>
      </c>
      <c r="J84" s="32" t="str">
        <f>E21</f>
        <v>LABRON s.r.o.</v>
      </c>
      <c r="K84" s="35"/>
      <c r="L84" s="38"/>
    </row>
    <row r="85" spans="2:65" s="1" customFormat="1" ht="13.7" customHeight="1" x14ac:dyDescent="0.2">
      <c r="B85" s="34"/>
      <c r="C85" s="29" t="s">
        <v>30</v>
      </c>
      <c r="D85" s="35"/>
      <c r="E85" s="35"/>
      <c r="F85" s="27" t="str">
        <f>IF(E18="","",E18)</f>
        <v>Vyplň údaj</v>
      </c>
      <c r="G85" s="35"/>
      <c r="H85" s="35"/>
      <c r="I85" s="104" t="s">
        <v>36</v>
      </c>
      <c r="J85" s="32" t="str">
        <f>E24</f>
        <v xml:space="preserve"> </v>
      </c>
      <c r="K85" s="35"/>
      <c r="L85" s="38"/>
    </row>
    <row r="86" spans="2:65" s="1" customFormat="1" ht="10.35" customHeight="1" x14ac:dyDescent="0.2">
      <c r="B86" s="34"/>
      <c r="C86" s="35"/>
      <c r="D86" s="35"/>
      <c r="E86" s="35"/>
      <c r="F86" s="35"/>
      <c r="G86" s="35"/>
      <c r="H86" s="35"/>
      <c r="I86" s="103"/>
      <c r="J86" s="35"/>
      <c r="K86" s="35"/>
      <c r="L86" s="38"/>
    </row>
    <row r="87" spans="2:65" s="9" customFormat="1" ht="29.25" customHeight="1" x14ac:dyDescent="0.2">
      <c r="B87" s="148"/>
      <c r="C87" s="149" t="s">
        <v>108</v>
      </c>
      <c r="D87" s="150" t="s">
        <v>59</v>
      </c>
      <c r="E87" s="150" t="s">
        <v>55</v>
      </c>
      <c r="F87" s="150" t="s">
        <v>56</v>
      </c>
      <c r="G87" s="150" t="s">
        <v>109</v>
      </c>
      <c r="H87" s="150" t="s">
        <v>110</v>
      </c>
      <c r="I87" s="151" t="s">
        <v>111</v>
      </c>
      <c r="J87" s="150" t="s">
        <v>96</v>
      </c>
      <c r="K87" s="152" t="s">
        <v>112</v>
      </c>
      <c r="L87" s="153"/>
      <c r="M87" s="64" t="s">
        <v>19</v>
      </c>
      <c r="N87" s="65" t="s">
        <v>44</v>
      </c>
      <c r="O87" s="65" t="s">
        <v>113</v>
      </c>
      <c r="P87" s="65" t="s">
        <v>114</v>
      </c>
      <c r="Q87" s="65" t="s">
        <v>115</v>
      </c>
      <c r="R87" s="65" t="s">
        <v>116</v>
      </c>
      <c r="S87" s="65" t="s">
        <v>117</v>
      </c>
      <c r="T87" s="66" t="s">
        <v>118</v>
      </c>
    </row>
    <row r="88" spans="2:65" s="1" customFormat="1" ht="22.9" customHeight="1" x14ac:dyDescent="0.25">
      <c r="B88" s="34"/>
      <c r="C88" s="71" t="s">
        <v>119</v>
      </c>
      <c r="D88" s="35"/>
      <c r="E88" s="35"/>
      <c r="F88" s="35"/>
      <c r="G88" s="35"/>
      <c r="H88" s="35"/>
      <c r="I88" s="103"/>
      <c r="J88" s="154">
        <f>BK88</f>
        <v>0</v>
      </c>
      <c r="K88" s="35"/>
      <c r="L88" s="38"/>
      <c r="M88" s="67"/>
      <c r="N88" s="68"/>
      <c r="O88" s="68"/>
      <c r="P88" s="155">
        <f>P89</f>
        <v>0</v>
      </c>
      <c r="Q88" s="68"/>
      <c r="R88" s="155">
        <f>R89</f>
        <v>3032.9183884099994</v>
      </c>
      <c r="S88" s="68"/>
      <c r="T88" s="156">
        <f>T89</f>
        <v>2167.8444100000002</v>
      </c>
      <c r="AT88" s="17" t="s">
        <v>73</v>
      </c>
      <c r="AU88" s="17" t="s">
        <v>97</v>
      </c>
      <c r="BK88" s="157">
        <f>BK89</f>
        <v>0</v>
      </c>
    </row>
    <row r="89" spans="2:65" s="10" customFormat="1" ht="25.9" customHeight="1" x14ac:dyDescent="0.2">
      <c r="B89" s="158"/>
      <c r="C89" s="159"/>
      <c r="D89" s="160" t="s">
        <v>73</v>
      </c>
      <c r="E89" s="161" t="s">
        <v>120</v>
      </c>
      <c r="F89" s="161" t="s">
        <v>121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P90+P281+P295+P302+P425+P448+P635+P655</f>
        <v>0</v>
      </c>
      <c r="Q89" s="166"/>
      <c r="R89" s="167">
        <f>R90+R281+R295+R302+R425+R448+R635+R655</f>
        <v>3032.9183884099994</v>
      </c>
      <c r="S89" s="166"/>
      <c r="T89" s="168">
        <f>T90+T281+T295+T302+T425+T448+T635+T655</f>
        <v>2167.8444100000002</v>
      </c>
      <c r="AR89" s="169" t="s">
        <v>82</v>
      </c>
      <c r="AT89" s="170" t="s">
        <v>73</v>
      </c>
      <c r="AU89" s="170" t="s">
        <v>74</v>
      </c>
      <c r="AY89" s="169" t="s">
        <v>122</v>
      </c>
      <c r="BK89" s="171">
        <f>BK90+BK281+BK295+BK302+BK425+BK448+BK635+BK655</f>
        <v>0</v>
      </c>
    </row>
    <row r="90" spans="2:65" s="10" customFormat="1" ht="22.9" customHeight="1" x14ac:dyDescent="0.2">
      <c r="B90" s="158"/>
      <c r="C90" s="159"/>
      <c r="D90" s="160" t="s">
        <v>73</v>
      </c>
      <c r="E90" s="172" t="s">
        <v>82</v>
      </c>
      <c r="F90" s="172" t="s">
        <v>123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SUM(P91:P280)</f>
        <v>0</v>
      </c>
      <c r="Q90" s="166"/>
      <c r="R90" s="167">
        <f>SUM(R91:R280)</f>
        <v>8.979100000000001E-2</v>
      </c>
      <c r="S90" s="166"/>
      <c r="T90" s="168">
        <f>SUM(T91:T280)</f>
        <v>2141.61391</v>
      </c>
      <c r="AR90" s="169" t="s">
        <v>82</v>
      </c>
      <c r="AT90" s="170" t="s">
        <v>73</v>
      </c>
      <c r="AU90" s="170" t="s">
        <v>82</v>
      </c>
      <c r="AY90" s="169" t="s">
        <v>122</v>
      </c>
      <c r="BK90" s="171">
        <f>SUM(BK91:BK280)</f>
        <v>0</v>
      </c>
    </row>
    <row r="91" spans="2:65" s="1" customFormat="1" ht="22.5" customHeight="1" x14ac:dyDescent="0.2">
      <c r="B91" s="34"/>
      <c r="C91" s="174" t="s">
        <v>82</v>
      </c>
      <c r="D91" s="174" t="s">
        <v>124</v>
      </c>
      <c r="E91" s="175" t="s">
        <v>125</v>
      </c>
      <c r="F91" s="176" t="s">
        <v>126</v>
      </c>
      <c r="G91" s="177" t="s">
        <v>127</v>
      </c>
      <c r="H91" s="178">
        <v>245</v>
      </c>
      <c r="I91" s="179"/>
      <c r="J91" s="180">
        <f>ROUND(I91*H91,2)</f>
        <v>0</v>
      </c>
      <c r="K91" s="176" t="s">
        <v>128</v>
      </c>
      <c r="L91" s="38"/>
      <c r="M91" s="181" t="s">
        <v>19</v>
      </c>
      <c r="N91" s="182" t="s">
        <v>45</v>
      </c>
      <c r="O91" s="60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17" t="s">
        <v>129</v>
      </c>
      <c r="AT91" s="17" t="s">
        <v>124</v>
      </c>
      <c r="AU91" s="17" t="s">
        <v>84</v>
      </c>
      <c r="AY91" s="17" t="s">
        <v>122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82</v>
      </c>
      <c r="BK91" s="185">
        <f>ROUND(I91*H91,2)</f>
        <v>0</v>
      </c>
      <c r="BL91" s="17" t="s">
        <v>129</v>
      </c>
      <c r="BM91" s="17" t="s">
        <v>130</v>
      </c>
    </row>
    <row r="92" spans="2:65" s="1" customFormat="1" ht="165.75" x14ac:dyDescent="0.2">
      <c r="B92" s="34"/>
      <c r="C92" s="35"/>
      <c r="D92" s="186" t="s">
        <v>131</v>
      </c>
      <c r="E92" s="35"/>
      <c r="F92" s="187" t="s">
        <v>132</v>
      </c>
      <c r="G92" s="35"/>
      <c r="H92" s="35"/>
      <c r="I92" s="103"/>
      <c r="J92" s="35"/>
      <c r="K92" s="35"/>
      <c r="L92" s="38"/>
      <c r="M92" s="188"/>
      <c r="N92" s="60"/>
      <c r="O92" s="60"/>
      <c r="P92" s="60"/>
      <c r="Q92" s="60"/>
      <c r="R92" s="60"/>
      <c r="S92" s="60"/>
      <c r="T92" s="61"/>
      <c r="AT92" s="17" t="s">
        <v>131</v>
      </c>
      <c r="AU92" s="17" t="s">
        <v>84</v>
      </c>
    </row>
    <row r="93" spans="2:65" s="11" customFormat="1" x14ac:dyDescent="0.2">
      <c r="B93" s="189"/>
      <c r="C93" s="190"/>
      <c r="D93" s="186" t="s">
        <v>133</v>
      </c>
      <c r="E93" s="191" t="s">
        <v>19</v>
      </c>
      <c r="F93" s="192" t="s">
        <v>134</v>
      </c>
      <c r="G93" s="190"/>
      <c r="H93" s="193">
        <v>245</v>
      </c>
      <c r="I93" s="194"/>
      <c r="J93" s="190"/>
      <c r="K93" s="190"/>
      <c r="L93" s="195"/>
      <c r="M93" s="196"/>
      <c r="N93" s="197"/>
      <c r="O93" s="197"/>
      <c r="P93" s="197"/>
      <c r="Q93" s="197"/>
      <c r="R93" s="197"/>
      <c r="S93" s="197"/>
      <c r="T93" s="198"/>
      <c r="AT93" s="199" t="s">
        <v>133</v>
      </c>
      <c r="AU93" s="199" t="s">
        <v>84</v>
      </c>
      <c r="AV93" s="11" t="s">
        <v>84</v>
      </c>
      <c r="AW93" s="11" t="s">
        <v>35</v>
      </c>
      <c r="AX93" s="11" t="s">
        <v>82</v>
      </c>
      <c r="AY93" s="199" t="s">
        <v>122</v>
      </c>
    </row>
    <row r="94" spans="2:65" s="1" customFormat="1" ht="16.5" customHeight="1" x14ac:dyDescent="0.2">
      <c r="B94" s="34"/>
      <c r="C94" s="174" t="s">
        <v>84</v>
      </c>
      <c r="D94" s="174" t="s">
        <v>124</v>
      </c>
      <c r="E94" s="175" t="s">
        <v>135</v>
      </c>
      <c r="F94" s="176" t="s">
        <v>136</v>
      </c>
      <c r="G94" s="177" t="s">
        <v>137</v>
      </c>
      <c r="H94" s="178">
        <v>3</v>
      </c>
      <c r="I94" s="179"/>
      <c r="J94" s="180">
        <f>ROUND(I94*H94,2)</f>
        <v>0</v>
      </c>
      <c r="K94" s="176" t="s">
        <v>128</v>
      </c>
      <c r="L94" s="38"/>
      <c r="M94" s="181" t="s">
        <v>19</v>
      </c>
      <c r="N94" s="182" t="s">
        <v>45</v>
      </c>
      <c r="O94" s="60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17" t="s">
        <v>129</v>
      </c>
      <c r="AT94" s="17" t="s">
        <v>124</v>
      </c>
      <c r="AU94" s="17" t="s">
        <v>84</v>
      </c>
      <c r="AY94" s="17" t="s">
        <v>122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82</v>
      </c>
      <c r="BK94" s="185">
        <f>ROUND(I94*H94,2)</f>
        <v>0</v>
      </c>
      <c r="BL94" s="17" t="s">
        <v>129</v>
      </c>
      <c r="BM94" s="17" t="s">
        <v>138</v>
      </c>
    </row>
    <row r="95" spans="2:65" s="1" customFormat="1" ht="126.75" x14ac:dyDescent="0.2">
      <c r="B95" s="34"/>
      <c r="C95" s="35"/>
      <c r="D95" s="186" t="s">
        <v>131</v>
      </c>
      <c r="E95" s="35"/>
      <c r="F95" s="187" t="s">
        <v>139</v>
      </c>
      <c r="G95" s="35"/>
      <c r="H95" s="35"/>
      <c r="I95" s="103"/>
      <c r="J95" s="35"/>
      <c r="K95" s="35"/>
      <c r="L95" s="38"/>
      <c r="M95" s="188"/>
      <c r="N95" s="60"/>
      <c r="O95" s="60"/>
      <c r="P95" s="60"/>
      <c r="Q95" s="60"/>
      <c r="R95" s="60"/>
      <c r="S95" s="60"/>
      <c r="T95" s="61"/>
      <c r="AT95" s="17" t="s">
        <v>131</v>
      </c>
      <c r="AU95" s="17" t="s">
        <v>84</v>
      </c>
    </row>
    <row r="96" spans="2:65" s="1" customFormat="1" ht="22.5" customHeight="1" x14ac:dyDescent="0.2">
      <c r="B96" s="34"/>
      <c r="C96" s="174" t="s">
        <v>140</v>
      </c>
      <c r="D96" s="174" t="s">
        <v>124</v>
      </c>
      <c r="E96" s="175" t="s">
        <v>141</v>
      </c>
      <c r="F96" s="176" t="s">
        <v>142</v>
      </c>
      <c r="G96" s="177" t="s">
        <v>127</v>
      </c>
      <c r="H96" s="178">
        <v>916.24</v>
      </c>
      <c r="I96" s="179"/>
      <c r="J96" s="180">
        <f>ROUND(I96*H96,2)</f>
        <v>0</v>
      </c>
      <c r="K96" s="176" t="s">
        <v>128</v>
      </c>
      <c r="L96" s="38"/>
      <c r="M96" s="181" t="s">
        <v>19</v>
      </c>
      <c r="N96" s="182" t="s">
        <v>45</v>
      </c>
      <c r="O96" s="60"/>
      <c r="P96" s="183">
        <f>O96*H96</f>
        <v>0</v>
      </c>
      <c r="Q96" s="183">
        <v>0</v>
      </c>
      <c r="R96" s="183">
        <f>Q96*H96</f>
        <v>0</v>
      </c>
      <c r="S96" s="183">
        <v>0.48</v>
      </c>
      <c r="T96" s="184">
        <f>S96*H96</f>
        <v>439.79519999999997</v>
      </c>
      <c r="AR96" s="17" t="s">
        <v>129</v>
      </c>
      <c r="AT96" s="17" t="s">
        <v>124</v>
      </c>
      <c r="AU96" s="17" t="s">
        <v>84</v>
      </c>
      <c r="AY96" s="17" t="s">
        <v>122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82</v>
      </c>
      <c r="BK96" s="185">
        <f>ROUND(I96*H96,2)</f>
        <v>0</v>
      </c>
      <c r="BL96" s="17" t="s">
        <v>129</v>
      </c>
      <c r="BM96" s="17" t="s">
        <v>143</v>
      </c>
    </row>
    <row r="97" spans="2:65" s="1" customFormat="1" ht="68.25" x14ac:dyDescent="0.2">
      <c r="B97" s="34"/>
      <c r="C97" s="35"/>
      <c r="D97" s="186" t="s">
        <v>131</v>
      </c>
      <c r="E97" s="35"/>
      <c r="F97" s="187" t="s">
        <v>144</v>
      </c>
      <c r="G97" s="35"/>
      <c r="H97" s="35"/>
      <c r="I97" s="103"/>
      <c r="J97" s="35"/>
      <c r="K97" s="35"/>
      <c r="L97" s="38"/>
      <c r="M97" s="188"/>
      <c r="N97" s="60"/>
      <c r="O97" s="60"/>
      <c r="P97" s="60"/>
      <c r="Q97" s="60"/>
      <c r="R97" s="60"/>
      <c r="S97" s="60"/>
      <c r="T97" s="61"/>
      <c r="AT97" s="17" t="s">
        <v>131</v>
      </c>
      <c r="AU97" s="17" t="s">
        <v>84</v>
      </c>
    </row>
    <row r="98" spans="2:65" s="11" customFormat="1" x14ac:dyDescent="0.2">
      <c r="B98" s="189"/>
      <c r="C98" s="190"/>
      <c r="D98" s="186" t="s">
        <v>133</v>
      </c>
      <c r="E98" s="191" t="s">
        <v>19</v>
      </c>
      <c r="F98" s="192" t="s">
        <v>145</v>
      </c>
      <c r="G98" s="190"/>
      <c r="H98" s="193">
        <v>916.24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133</v>
      </c>
      <c r="AU98" s="199" t="s">
        <v>84</v>
      </c>
      <c r="AV98" s="11" t="s">
        <v>84</v>
      </c>
      <c r="AW98" s="11" t="s">
        <v>35</v>
      </c>
      <c r="AX98" s="11" t="s">
        <v>82</v>
      </c>
      <c r="AY98" s="199" t="s">
        <v>122</v>
      </c>
    </row>
    <row r="99" spans="2:65" s="1" customFormat="1" ht="33.75" customHeight="1" x14ac:dyDescent="0.2">
      <c r="B99" s="34"/>
      <c r="C99" s="174" t="s">
        <v>129</v>
      </c>
      <c r="D99" s="174" t="s">
        <v>124</v>
      </c>
      <c r="E99" s="175" t="s">
        <v>146</v>
      </c>
      <c r="F99" s="176" t="s">
        <v>147</v>
      </c>
      <c r="G99" s="177" t="s">
        <v>127</v>
      </c>
      <c r="H99" s="178">
        <v>8.5</v>
      </c>
      <c r="I99" s="179"/>
      <c r="J99" s="180">
        <f>ROUND(I99*H99,2)</f>
        <v>0</v>
      </c>
      <c r="K99" s="176" t="s">
        <v>128</v>
      </c>
      <c r="L99" s="38"/>
      <c r="M99" s="181" t="s">
        <v>19</v>
      </c>
      <c r="N99" s="182" t="s">
        <v>45</v>
      </c>
      <c r="O99" s="60"/>
      <c r="P99" s="183">
        <f>O99*H99</f>
        <v>0</v>
      </c>
      <c r="Q99" s="183">
        <v>0</v>
      </c>
      <c r="R99" s="183">
        <f>Q99*H99</f>
        <v>0</v>
      </c>
      <c r="S99" s="183">
        <v>0.41699999999999998</v>
      </c>
      <c r="T99" s="184">
        <f>S99*H99</f>
        <v>3.5444999999999998</v>
      </c>
      <c r="AR99" s="17" t="s">
        <v>129</v>
      </c>
      <c r="AT99" s="17" t="s">
        <v>124</v>
      </c>
      <c r="AU99" s="17" t="s">
        <v>84</v>
      </c>
      <c r="AY99" s="17" t="s">
        <v>122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82</v>
      </c>
      <c r="BK99" s="185">
        <f>ROUND(I99*H99,2)</f>
        <v>0</v>
      </c>
      <c r="BL99" s="17" t="s">
        <v>129</v>
      </c>
      <c r="BM99" s="17" t="s">
        <v>148</v>
      </c>
    </row>
    <row r="100" spans="2:65" s="1" customFormat="1" ht="126.75" x14ac:dyDescent="0.2">
      <c r="B100" s="34"/>
      <c r="C100" s="35"/>
      <c r="D100" s="186" t="s">
        <v>131</v>
      </c>
      <c r="E100" s="35"/>
      <c r="F100" s="187" t="s">
        <v>149</v>
      </c>
      <c r="G100" s="35"/>
      <c r="H100" s="35"/>
      <c r="I100" s="103"/>
      <c r="J100" s="35"/>
      <c r="K100" s="35"/>
      <c r="L100" s="38"/>
      <c r="M100" s="188"/>
      <c r="N100" s="60"/>
      <c r="O100" s="60"/>
      <c r="P100" s="60"/>
      <c r="Q100" s="60"/>
      <c r="R100" s="60"/>
      <c r="S100" s="60"/>
      <c r="T100" s="61"/>
      <c r="AT100" s="17" t="s">
        <v>131</v>
      </c>
      <c r="AU100" s="17" t="s">
        <v>84</v>
      </c>
    </row>
    <row r="101" spans="2:65" s="11" customFormat="1" x14ac:dyDescent="0.2">
      <c r="B101" s="189"/>
      <c r="C101" s="190"/>
      <c r="D101" s="186" t="s">
        <v>133</v>
      </c>
      <c r="E101" s="191" t="s">
        <v>19</v>
      </c>
      <c r="F101" s="192" t="s">
        <v>150</v>
      </c>
      <c r="G101" s="190"/>
      <c r="H101" s="193">
        <v>6</v>
      </c>
      <c r="I101" s="194"/>
      <c r="J101" s="190"/>
      <c r="K101" s="190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133</v>
      </c>
      <c r="AU101" s="199" t="s">
        <v>84</v>
      </c>
      <c r="AV101" s="11" t="s">
        <v>84</v>
      </c>
      <c r="AW101" s="11" t="s">
        <v>35</v>
      </c>
      <c r="AX101" s="11" t="s">
        <v>74</v>
      </c>
      <c r="AY101" s="199" t="s">
        <v>122</v>
      </c>
    </row>
    <row r="102" spans="2:65" s="11" customFormat="1" x14ac:dyDescent="0.2">
      <c r="B102" s="189"/>
      <c r="C102" s="190"/>
      <c r="D102" s="186" t="s">
        <v>133</v>
      </c>
      <c r="E102" s="191" t="s">
        <v>19</v>
      </c>
      <c r="F102" s="192" t="s">
        <v>151</v>
      </c>
      <c r="G102" s="190"/>
      <c r="H102" s="193">
        <v>1</v>
      </c>
      <c r="I102" s="194"/>
      <c r="J102" s="190"/>
      <c r="K102" s="190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133</v>
      </c>
      <c r="AU102" s="199" t="s">
        <v>84</v>
      </c>
      <c r="AV102" s="11" t="s">
        <v>84</v>
      </c>
      <c r="AW102" s="11" t="s">
        <v>35</v>
      </c>
      <c r="AX102" s="11" t="s">
        <v>74</v>
      </c>
      <c r="AY102" s="199" t="s">
        <v>122</v>
      </c>
    </row>
    <row r="103" spans="2:65" s="11" customFormat="1" x14ac:dyDescent="0.2">
      <c r="B103" s="189"/>
      <c r="C103" s="190"/>
      <c r="D103" s="186" t="s">
        <v>133</v>
      </c>
      <c r="E103" s="191" t="s">
        <v>19</v>
      </c>
      <c r="F103" s="192" t="s">
        <v>152</v>
      </c>
      <c r="G103" s="190"/>
      <c r="H103" s="193">
        <v>1.5</v>
      </c>
      <c r="I103" s="194"/>
      <c r="J103" s="190"/>
      <c r="K103" s="190"/>
      <c r="L103" s="195"/>
      <c r="M103" s="196"/>
      <c r="N103" s="197"/>
      <c r="O103" s="197"/>
      <c r="P103" s="197"/>
      <c r="Q103" s="197"/>
      <c r="R103" s="197"/>
      <c r="S103" s="197"/>
      <c r="T103" s="198"/>
      <c r="AT103" s="199" t="s">
        <v>133</v>
      </c>
      <c r="AU103" s="199" t="s">
        <v>84</v>
      </c>
      <c r="AV103" s="11" t="s">
        <v>84</v>
      </c>
      <c r="AW103" s="11" t="s">
        <v>35</v>
      </c>
      <c r="AX103" s="11" t="s">
        <v>74</v>
      </c>
      <c r="AY103" s="199" t="s">
        <v>122</v>
      </c>
    </row>
    <row r="104" spans="2:65" s="12" customFormat="1" x14ac:dyDescent="0.2">
      <c r="B104" s="200"/>
      <c r="C104" s="201"/>
      <c r="D104" s="186" t="s">
        <v>133</v>
      </c>
      <c r="E104" s="202" t="s">
        <v>19</v>
      </c>
      <c r="F104" s="203" t="s">
        <v>153</v>
      </c>
      <c r="G104" s="201"/>
      <c r="H104" s="204">
        <v>8.5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133</v>
      </c>
      <c r="AU104" s="210" t="s">
        <v>84</v>
      </c>
      <c r="AV104" s="12" t="s">
        <v>129</v>
      </c>
      <c r="AW104" s="12" t="s">
        <v>35</v>
      </c>
      <c r="AX104" s="12" t="s">
        <v>82</v>
      </c>
      <c r="AY104" s="210" t="s">
        <v>122</v>
      </c>
    </row>
    <row r="105" spans="2:65" s="1" customFormat="1" ht="22.5" customHeight="1" x14ac:dyDescent="0.2">
      <c r="B105" s="34"/>
      <c r="C105" s="174" t="s">
        <v>154</v>
      </c>
      <c r="D105" s="174" t="s">
        <v>124</v>
      </c>
      <c r="E105" s="175" t="s">
        <v>155</v>
      </c>
      <c r="F105" s="176" t="s">
        <v>156</v>
      </c>
      <c r="G105" s="177" t="s">
        <v>127</v>
      </c>
      <c r="H105" s="178">
        <v>102.4</v>
      </c>
      <c r="I105" s="179"/>
      <c r="J105" s="180">
        <f>ROUND(I105*H105,2)</f>
        <v>0</v>
      </c>
      <c r="K105" s="176" t="s">
        <v>128</v>
      </c>
      <c r="L105" s="38"/>
      <c r="M105" s="181" t="s">
        <v>19</v>
      </c>
      <c r="N105" s="182" t="s">
        <v>45</v>
      </c>
      <c r="O105" s="60"/>
      <c r="P105" s="183">
        <f>O105*H105</f>
        <v>0</v>
      </c>
      <c r="Q105" s="183">
        <v>0</v>
      </c>
      <c r="R105" s="183">
        <f>Q105*H105</f>
        <v>0</v>
      </c>
      <c r="S105" s="183">
        <v>0.23499999999999999</v>
      </c>
      <c r="T105" s="184">
        <f>S105*H105</f>
        <v>24.064</v>
      </c>
      <c r="AR105" s="17" t="s">
        <v>129</v>
      </c>
      <c r="AT105" s="17" t="s">
        <v>124</v>
      </c>
      <c r="AU105" s="17" t="s">
        <v>84</v>
      </c>
      <c r="AY105" s="17" t="s">
        <v>122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82</v>
      </c>
      <c r="BK105" s="185">
        <f>ROUND(I105*H105,2)</f>
        <v>0</v>
      </c>
      <c r="BL105" s="17" t="s">
        <v>129</v>
      </c>
      <c r="BM105" s="17" t="s">
        <v>157</v>
      </c>
    </row>
    <row r="106" spans="2:65" s="1" customFormat="1" ht="126.75" x14ac:dyDescent="0.2">
      <c r="B106" s="34"/>
      <c r="C106" s="35"/>
      <c r="D106" s="186" t="s">
        <v>131</v>
      </c>
      <c r="E106" s="35"/>
      <c r="F106" s="187" t="s">
        <v>158</v>
      </c>
      <c r="G106" s="35"/>
      <c r="H106" s="35"/>
      <c r="I106" s="103"/>
      <c r="J106" s="35"/>
      <c r="K106" s="35"/>
      <c r="L106" s="38"/>
      <c r="M106" s="188"/>
      <c r="N106" s="60"/>
      <c r="O106" s="60"/>
      <c r="P106" s="60"/>
      <c r="Q106" s="60"/>
      <c r="R106" s="60"/>
      <c r="S106" s="60"/>
      <c r="T106" s="61"/>
      <c r="AT106" s="17" t="s">
        <v>131</v>
      </c>
      <c r="AU106" s="17" t="s">
        <v>84</v>
      </c>
    </row>
    <row r="107" spans="2:65" s="11" customFormat="1" x14ac:dyDescent="0.2">
      <c r="B107" s="189"/>
      <c r="C107" s="190"/>
      <c r="D107" s="186" t="s">
        <v>133</v>
      </c>
      <c r="E107" s="191" t="s">
        <v>19</v>
      </c>
      <c r="F107" s="192" t="s">
        <v>159</v>
      </c>
      <c r="G107" s="190"/>
      <c r="H107" s="193">
        <v>46.5</v>
      </c>
      <c r="I107" s="194"/>
      <c r="J107" s="190"/>
      <c r="K107" s="190"/>
      <c r="L107" s="195"/>
      <c r="M107" s="196"/>
      <c r="N107" s="197"/>
      <c r="O107" s="197"/>
      <c r="P107" s="197"/>
      <c r="Q107" s="197"/>
      <c r="R107" s="197"/>
      <c r="S107" s="197"/>
      <c r="T107" s="198"/>
      <c r="AT107" s="199" t="s">
        <v>133</v>
      </c>
      <c r="AU107" s="199" t="s">
        <v>84</v>
      </c>
      <c r="AV107" s="11" t="s">
        <v>84</v>
      </c>
      <c r="AW107" s="11" t="s">
        <v>35</v>
      </c>
      <c r="AX107" s="11" t="s">
        <v>74</v>
      </c>
      <c r="AY107" s="199" t="s">
        <v>122</v>
      </c>
    </row>
    <row r="108" spans="2:65" s="11" customFormat="1" x14ac:dyDescent="0.2">
      <c r="B108" s="189"/>
      <c r="C108" s="190"/>
      <c r="D108" s="186" t="s">
        <v>133</v>
      </c>
      <c r="E108" s="191" t="s">
        <v>19</v>
      </c>
      <c r="F108" s="192" t="s">
        <v>160</v>
      </c>
      <c r="G108" s="190"/>
      <c r="H108" s="193">
        <v>42.75</v>
      </c>
      <c r="I108" s="194"/>
      <c r="J108" s="190"/>
      <c r="K108" s="190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133</v>
      </c>
      <c r="AU108" s="199" t="s">
        <v>84</v>
      </c>
      <c r="AV108" s="11" t="s">
        <v>84</v>
      </c>
      <c r="AW108" s="11" t="s">
        <v>35</v>
      </c>
      <c r="AX108" s="11" t="s">
        <v>74</v>
      </c>
      <c r="AY108" s="199" t="s">
        <v>122</v>
      </c>
    </row>
    <row r="109" spans="2:65" s="11" customFormat="1" x14ac:dyDescent="0.2">
      <c r="B109" s="189"/>
      <c r="C109" s="190"/>
      <c r="D109" s="186" t="s">
        <v>133</v>
      </c>
      <c r="E109" s="191" t="s">
        <v>19</v>
      </c>
      <c r="F109" s="192" t="s">
        <v>161</v>
      </c>
      <c r="G109" s="190"/>
      <c r="H109" s="193">
        <v>4.5</v>
      </c>
      <c r="I109" s="194"/>
      <c r="J109" s="190"/>
      <c r="K109" s="190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133</v>
      </c>
      <c r="AU109" s="199" t="s">
        <v>84</v>
      </c>
      <c r="AV109" s="11" t="s">
        <v>84</v>
      </c>
      <c r="AW109" s="11" t="s">
        <v>35</v>
      </c>
      <c r="AX109" s="11" t="s">
        <v>74</v>
      </c>
      <c r="AY109" s="199" t="s">
        <v>122</v>
      </c>
    </row>
    <row r="110" spans="2:65" s="11" customFormat="1" x14ac:dyDescent="0.2">
      <c r="B110" s="189"/>
      <c r="C110" s="190"/>
      <c r="D110" s="186" t="s">
        <v>133</v>
      </c>
      <c r="E110" s="191" t="s">
        <v>19</v>
      </c>
      <c r="F110" s="192" t="s">
        <v>162</v>
      </c>
      <c r="G110" s="190"/>
      <c r="H110" s="193">
        <v>9.9</v>
      </c>
      <c r="I110" s="194"/>
      <c r="J110" s="190"/>
      <c r="K110" s="190"/>
      <c r="L110" s="195"/>
      <c r="M110" s="196"/>
      <c r="N110" s="197"/>
      <c r="O110" s="197"/>
      <c r="P110" s="197"/>
      <c r="Q110" s="197"/>
      <c r="R110" s="197"/>
      <c r="S110" s="197"/>
      <c r="T110" s="198"/>
      <c r="AT110" s="199" t="s">
        <v>133</v>
      </c>
      <c r="AU110" s="199" t="s">
        <v>84</v>
      </c>
      <c r="AV110" s="11" t="s">
        <v>84</v>
      </c>
      <c r="AW110" s="11" t="s">
        <v>35</v>
      </c>
      <c r="AX110" s="11" t="s">
        <v>74</v>
      </c>
      <c r="AY110" s="199" t="s">
        <v>122</v>
      </c>
    </row>
    <row r="111" spans="2:65" s="11" customFormat="1" x14ac:dyDescent="0.2">
      <c r="B111" s="189"/>
      <c r="C111" s="190"/>
      <c r="D111" s="186" t="s">
        <v>133</v>
      </c>
      <c r="E111" s="191" t="s">
        <v>19</v>
      </c>
      <c r="F111" s="192" t="s">
        <v>163</v>
      </c>
      <c r="G111" s="190"/>
      <c r="H111" s="193">
        <v>-1.25</v>
      </c>
      <c r="I111" s="194"/>
      <c r="J111" s="190"/>
      <c r="K111" s="190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133</v>
      </c>
      <c r="AU111" s="199" t="s">
        <v>84</v>
      </c>
      <c r="AV111" s="11" t="s">
        <v>84</v>
      </c>
      <c r="AW111" s="11" t="s">
        <v>35</v>
      </c>
      <c r="AX111" s="11" t="s">
        <v>74</v>
      </c>
      <c r="AY111" s="199" t="s">
        <v>122</v>
      </c>
    </row>
    <row r="112" spans="2:65" s="12" customFormat="1" x14ac:dyDescent="0.2">
      <c r="B112" s="200"/>
      <c r="C112" s="201"/>
      <c r="D112" s="186" t="s">
        <v>133</v>
      </c>
      <c r="E112" s="202" t="s">
        <v>19</v>
      </c>
      <c r="F112" s="203" t="s">
        <v>153</v>
      </c>
      <c r="G112" s="201"/>
      <c r="H112" s="204">
        <v>102.4</v>
      </c>
      <c r="I112" s="205"/>
      <c r="J112" s="201"/>
      <c r="K112" s="201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133</v>
      </c>
      <c r="AU112" s="210" t="s">
        <v>84</v>
      </c>
      <c r="AV112" s="12" t="s">
        <v>129</v>
      </c>
      <c r="AW112" s="12" t="s">
        <v>35</v>
      </c>
      <c r="AX112" s="12" t="s">
        <v>82</v>
      </c>
      <c r="AY112" s="210" t="s">
        <v>122</v>
      </c>
    </row>
    <row r="113" spans="2:65" s="1" customFormat="1" ht="33.75" customHeight="1" x14ac:dyDescent="0.2">
      <c r="B113" s="34"/>
      <c r="C113" s="174" t="s">
        <v>164</v>
      </c>
      <c r="D113" s="174" t="s">
        <v>124</v>
      </c>
      <c r="E113" s="175" t="s">
        <v>165</v>
      </c>
      <c r="F113" s="176" t="s">
        <v>166</v>
      </c>
      <c r="G113" s="177" t="s">
        <v>127</v>
      </c>
      <c r="H113" s="178">
        <v>51.64</v>
      </c>
      <c r="I113" s="179"/>
      <c r="J113" s="180">
        <f>ROUND(I113*H113,2)</f>
        <v>0</v>
      </c>
      <c r="K113" s="176" t="s">
        <v>128</v>
      </c>
      <c r="L113" s="38"/>
      <c r="M113" s="181" t="s">
        <v>19</v>
      </c>
      <c r="N113" s="182" t="s">
        <v>45</v>
      </c>
      <c r="O113" s="60"/>
      <c r="P113" s="183">
        <f>O113*H113</f>
        <v>0</v>
      </c>
      <c r="Q113" s="183">
        <v>0</v>
      </c>
      <c r="R113" s="183">
        <f>Q113*H113</f>
        <v>0</v>
      </c>
      <c r="S113" s="183">
        <v>0.26</v>
      </c>
      <c r="T113" s="184">
        <f>S113*H113</f>
        <v>13.426400000000001</v>
      </c>
      <c r="AR113" s="17" t="s">
        <v>129</v>
      </c>
      <c r="AT113" s="17" t="s">
        <v>124</v>
      </c>
      <c r="AU113" s="17" t="s">
        <v>84</v>
      </c>
      <c r="AY113" s="17" t="s">
        <v>122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82</v>
      </c>
      <c r="BK113" s="185">
        <f>ROUND(I113*H113,2)</f>
        <v>0</v>
      </c>
      <c r="BL113" s="17" t="s">
        <v>129</v>
      </c>
      <c r="BM113" s="17" t="s">
        <v>167</v>
      </c>
    </row>
    <row r="114" spans="2:65" s="1" customFormat="1" ht="126.75" x14ac:dyDescent="0.2">
      <c r="B114" s="34"/>
      <c r="C114" s="35"/>
      <c r="D114" s="186" t="s">
        <v>131</v>
      </c>
      <c r="E114" s="35"/>
      <c r="F114" s="187" t="s">
        <v>158</v>
      </c>
      <c r="G114" s="35"/>
      <c r="H114" s="35"/>
      <c r="I114" s="103"/>
      <c r="J114" s="35"/>
      <c r="K114" s="35"/>
      <c r="L114" s="38"/>
      <c r="M114" s="188"/>
      <c r="N114" s="60"/>
      <c r="O114" s="60"/>
      <c r="P114" s="60"/>
      <c r="Q114" s="60"/>
      <c r="R114" s="60"/>
      <c r="S114" s="60"/>
      <c r="T114" s="61"/>
      <c r="AT114" s="17" t="s">
        <v>131</v>
      </c>
      <c r="AU114" s="17" t="s">
        <v>84</v>
      </c>
    </row>
    <row r="115" spans="2:65" s="11" customFormat="1" x14ac:dyDescent="0.2">
      <c r="B115" s="189"/>
      <c r="C115" s="190"/>
      <c r="D115" s="186" t="s">
        <v>133</v>
      </c>
      <c r="E115" s="191" t="s">
        <v>19</v>
      </c>
      <c r="F115" s="192" t="s">
        <v>168</v>
      </c>
      <c r="G115" s="190"/>
      <c r="H115" s="193">
        <v>40.6</v>
      </c>
      <c r="I115" s="194"/>
      <c r="J115" s="190"/>
      <c r="K115" s="190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133</v>
      </c>
      <c r="AU115" s="199" t="s">
        <v>84</v>
      </c>
      <c r="AV115" s="11" t="s">
        <v>84</v>
      </c>
      <c r="AW115" s="11" t="s">
        <v>35</v>
      </c>
      <c r="AX115" s="11" t="s">
        <v>74</v>
      </c>
      <c r="AY115" s="199" t="s">
        <v>122</v>
      </c>
    </row>
    <row r="116" spans="2:65" s="11" customFormat="1" x14ac:dyDescent="0.2">
      <c r="B116" s="189"/>
      <c r="C116" s="190"/>
      <c r="D116" s="186" t="s">
        <v>133</v>
      </c>
      <c r="E116" s="191" t="s">
        <v>19</v>
      </c>
      <c r="F116" s="192" t="s">
        <v>169</v>
      </c>
      <c r="G116" s="190"/>
      <c r="H116" s="193">
        <v>2.4</v>
      </c>
      <c r="I116" s="194"/>
      <c r="J116" s="190"/>
      <c r="K116" s="190"/>
      <c r="L116" s="195"/>
      <c r="M116" s="196"/>
      <c r="N116" s="197"/>
      <c r="O116" s="197"/>
      <c r="P116" s="197"/>
      <c r="Q116" s="197"/>
      <c r="R116" s="197"/>
      <c r="S116" s="197"/>
      <c r="T116" s="198"/>
      <c r="AT116" s="199" t="s">
        <v>133</v>
      </c>
      <c r="AU116" s="199" t="s">
        <v>84</v>
      </c>
      <c r="AV116" s="11" t="s">
        <v>84</v>
      </c>
      <c r="AW116" s="11" t="s">
        <v>35</v>
      </c>
      <c r="AX116" s="11" t="s">
        <v>74</v>
      </c>
      <c r="AY116" s="199" t="s">
        <v>122</v>
      </c>
    </row>
    <row r="117" spans="2:65" s="11" customFormat="1" x14ac:dyDescent="0.2">
      <c r="B117" s="189"/>
      <c r="C117" s="190"/>
      <c r="D117" s="186" t="s">
        <v>133</v>
      </c>
      <c r="E117" s="191" t="s">
        <v>19</v>
      </c>
      <c r="F117" s="192" t="s">
        <v>170</v>
      </c>
      <c r="G117" s="190"/>
      <c r="H117" s="193">
        <v>8.64</v>
      </c>
      <c r="I117" s="194"/>
      <c r="J117" s="190"/>
      <c r="K117" s="190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133</v>
      </c>
      <c r="AU117" s="199" t="s">
        <v>84</v>
      </c>
      <c r="AV117" s="11" t="s">
        <v>84</v>
      </c>
      <c r="AW117" s="11" t="s">
        <v>35</v>
      </c>
      <c r="AX117" s="11" t="s">
        <v>74</v>
      </c>
      <c r="AY117" s="199" t="s">
        <v>122</v>
      </c>
    </row>
    <row r="118" spans="2:65" s="13" customFormat="1" x14ac:dyDescent="0.2">
      <c r="B118" s="211"/>
      <c r="C118" s="212"/>
      <c r="D118" s="186" t="s">
        <v>133</v>
      </c>
      <c r="E118" s="213" t="s">
        <v>19</v>
      </c>
      <c r="F118" s="214" t="s">
        <v>171</v>
      </c>
      <c r="G118" s="212"/>
      <c r="H118" s="215">
        <v>51.64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133</v>
      </c>
      <c r="AU118" s="221" t="s">
        <v>84</v>
      </c>
      <c r="AV118" s="13" t="s">
        <v>140</v>
      </c>
      <c r="AW118" s="13" t="s">
        <v>35</v>
      </c>
      <c r="AX118" s="13" t="s">
        <v>74</v>
      </c>
      <c r="AY118" s="221" t="s">
        <v>122</v>
      </c>
    </row>
    <row r="119" spans="2:65" s="12" customFormat="1" x14ac:dyDescent="0.2">
      <c r="B119" s="200"/>
      <c r="C119" s="201"/>
      <c r="D119" s="186" t="s">
        <v>133</v>
      </c>
      <c r="E119" s="202" t="s">
        <v>19</v>
      </c>
      <c r="F119" s="203" t="s">
        <v>153</v>
      </c>
      <c r="G119" s="201"/>
      <c r="H119" s="204">
        <v>51.64</v>
      </c>
      <c r="I119" s="205"/>
      <c r="J119" s="201"/>
      <c r="K119" s="201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133</v>
      </c>
      <c r="AU119" s="210" t="s">
        <v>84</v>
      </c>
      <c r="AV119" s="12" t="s">
        <v>129</v>
      </c>
      <c r="AW119" s="12" t="s">
        <v>35</v>
      </c>
      <c r="AX119" s="12" t="s">
        <v>82</v>
      </c>
      <c r="AY119" s="210" t="s">
        <v>122</v>
      </c>
    </row>
    <row r="120" spans="2:65" s="1" customFormat="1" ht="22.5" customHeight="1" x14ac:dyDescent="0.2">
      <c r="B120" s="34"/>
      <c r="C120" s="174" t="s">
        <v>172</v>
      </c>
      <c r="D120" s="174" t="s">
        <v>124</v>
      </c>
      <c r="E120" s="175" t="s">
        <v>173</v>
      </c>
      <c r="F120" s="176" t="s">
        <v>174</v>
      </c>
      <c r="G120" s="177" t="s">
        <v>127</v>
      </c>
      <c r="H120" s="178">
        <v>791.86</v>
      </c>
      <c r="I120" s="179"/>
      <c r="J120" s="180">
        <f>ROUND(I120*H120,2)</f>
        <v>0</v>
      </c>
      <c r="K120" s="176" t="s">
        <v>128</v>
      </c>
      <c r="L120" s="38"/>
      <c r="M120" s="181" t="s">
        <v>19</v>
      </c>
      <c r="N120" s="182" t="s">
        <v>45</v>
      </c>
      <c r="O120" s="60"/>
      <c r="P120" s="183">
        <f>O120*H120</f>
        <v>0</v>
      </c>
      <c r="Q120" s="183">
        <v>0</v>
      </c>
      <c r="R120" s="183">
        <f>Q120*H120</f>
        <v>0</v>
      </c>
      <c r="S120" s="183">
        <v>0.41699999999999998</v>
      </c>
      <c r="T120" s="184">
        <f>S120*H120</f>
        <v>330.20562000000001</v>
      </c>
      <c r="AR120" s="17" t="s">
        <v>129</v>
      </c>
      <c r="AT120" s="17" t="s">
        <v>124</v>
      </c>
      <c r="AU120" s="17" t="s">
        <v>84</v>
      </c>
      <c r="AY120" s="17" t="s">
        <v>122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82</v>
      </c>
      <c r="BK120" s="185">
        <f>ROUND(I120*H120,2)</f>
        <v>0</v>
      </c>
      <c r="BL120" s="17" t="s">
        <v>129</v>
      </c>
      <c r="BM120" s="17" t="s">
        <v>175</v>
      </c>
    </row>
    <row r="121" spans="2:65" s="1" customFormat="1" ht="117" x14ac:dyDescent="0.2">
      <c r="B121" s="34"/>
      <c r="C121" s="35"/>
      <c r="D121" s="186" t="s">
        <v>131</v>
      </c>
      <c r="E121" s="35"/>
      <c r="F121" s="187" t="s">
        <v>176</v>
      </c>
      <c r="G121" s="35"/>
      <c r="H121" s="35"/>
      <c r="I121" s="103"/>
      <c r="J121" s="35"/>
      <c r="K121" s="35"/>
      <c r="L121" s="38"/>
      <c r="M121" s="188"/>
      <c r="N121" s="60"/>
      <c r="O121" s="60"/>
      <c r="P121" s="60"/>
      <c r="Q121" s="60"/>
      <c r="R121" s="60"/>
      <c r="S121" s="60"/>
      <c r="T121" s="61"/>
      <c r="AT121" s="17" t="s">
        <v>131</v>
      </c>
      <c r="AU121" s="17" t="s">
        <v>84</v>
      </c>
    </row>
    <row r="122" spans="2:65" s="11" customFormat="1" x14ac:dyDescent="0.2">
      <c r="B122" s="189"/>
      <c r="C122" s="190"/>
      <c r="D122" s="186" t="s">
        <v>133</v>
      </c>
      <c r="E122" s="191" t="s">
        <v>19</v>
      </c>
      <c r="F122" s="192" t="s">
        <v>177</v>
      </c>
      <c r="G122" s="190"/>
      <c r="H122" s="193">
        <v>312.77</v>
      </c>
      <c r="I122" s="194"/>
      <c r="J122" s="190"/>
      <c r="K122" s="190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133</v>
      </c>
      <c r="AU122" s="199" t="s">
        <v>84</v>
      </c>
      <c r="AV122" s="11" t="s">
        <v>84</v>
      </c>
      <c r="AW122" s="11" t="s">
        <v>35</v>
      </c>
      <c r="AX122" s="11" t="s">
        <v>74</v>
      </c>
      <c r="AY122" s="199" t="s">
        <v>122</v>
      </c>
    </row>
    <row r="123" spans="2:65" s="11" customFormat="1" x14ac:dyDescent="0.2">
      <c r="B123" s="189"/>
      <c r="C123" s="190"/>
      <c r="D123" s="186" t="s">
        <v>133</v>
      </c>
      <c r="E123" s="191" t="s">
        <v>19</v>
      </c>
      <c r="F123" s="192" t="s">
        <v>178</v>
      </c>
      <c r="G123" s="190"/>
      <c r="H123" s="193">
        <v>85.52</v>
      </c>
      <c r="I123" s="194"/>
      <c r="J123" s="190"/>
      <c r="K123" s="190"/>
      <c r="L123" s="195"/>
      <c r="M123" s="196"/>
      <c r="N123" s="197"/>
      <c r="O123" s="197"/>
      <c r="P123" s="197"/>
      <c r="Q123" s="197"/>
      <c r="R123" s="197"/>
      <c r="S123" s="197"/>
      <c r="T123" s="198"/>
      <c r="AT123" s="199" t="s">
        <v>133</v>
      </c>
      <c r="AU123" s="199" t="s">
        <v>84</v>
      </c>
      <c r="AV123" s="11" t="s">
        <v>84</v>
      </c>
      <c r="AW123" s="11" t="s">
        <v>35</v>
      </c>
      <c r="AX123" s="11" t="s">
        <v>74</v>
      </c>
      <c r="AY123" s="199" t="s">
        <v>122</v>
      </c>
    </row>
    <row r="124" spans="2:65" s="11" customFormat="1" x14ac:dyDescent="0.2">
      <c r="B124" s="189"/>
      <c r="C124" s="190"/>
      <c r="D124" s="186" t="s">
        <v>133</v>
      </c>
      <c r="E124" s="191" t="s">
        <v>19</v>
      </c>
      <c r="F124" s="192" t="s">
        <v>179</v>
      </c>
      <c r="G124" s="190"/>
      <c r="H124" s="193">
        <v>153.46</v>
      </c>
      <c r="I124" s="194"/>
      <c r="J124" s="190"/>
      <c r="K124" s="190"/>
      <c r="L124" s="195"/>
      <c r="M124" s="196"/>
      <c r="N124" s="197"/>
      <c r="O124" s="197"/>
      <c r="P124" s="197"/>
      <c r="Q124" s="197"/>
      <c r="R124" s="197"/>
      <c r="S124" s="197"/>
      <c r="T124" s="198"/>
      <c r="AT124" s="199" t="s">
        <v>133</v>
      </c>
      <c r="AU124" s="199" t="s">
        <v>84</v>
      </c>
      <c r="AV124" s="11" t="s">
        <v>84</v>
      </c>
      <c r="AW124" s="11" t="s">
        <v>35</v>
      </c>
      <c r="AX124" s="11" t="s">
        <v>74</v>
      </c>
      <c r="AY124" s="199" t="s">
        <v>122</v>
      </c>
    </row>
    <row r="125" spans="2:65" s="11" customFormat="1" x14ac:dyDescent="0.2">
      <c r="B125" s="189"/>
      <c r="C125" s="190"/>
      <c r="D125" s="186" t="s">
        <v>133</v>
      </c>
      <c r="E125" s="191" t="s">
        <v>19</v>
      </c>
      <c r="F125" s="192" t="s">
        <v>180</v>
      </c>
      <c r="G125" s="190"/>
      <c r="H125" s="193">
        <v>106.21</v>
      </c>
      <c r="I125" s="194"/>
      <c r="J125" s="190"/>
      <c r="K125" s="190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133</v>
      </c>
      <c r="AU125" s="199" t="s">
        <v>84</v>
      </c>
      <c r="AV125" s="11" t="s">
        <v>84</v>
      </c>
      <c r="AW125" s="11" t="s">
        <v>35</v>
      </c>
      <c r="AX125" s="11" t="s">
        <v>74</v>
      </c>
      <c r="AY125" s="199" t="s">
        <v>122</v>
      </c>
    </row>
    <row r="126" spans="2:65" s="11" customFormat="1" x14ac:dyDescent="0.2">
      <c r="B126" s="189"/>
      <c r="C126" s="190"/>
      <c r="D126" s="186" t="s">
        <v>133</v>
      </c>
      <c r="E126" s="191" t="s">
        <v>19</v>
      </c>
      <c r="F126" s="192" t="s">
        <v>181</v>
      </c>
      <c r="G126" s="190"/>
      <c r="H126" s="193">
        <v>67.2</v>
      </c>
      <c r="I126" s="194"/>
      <c r="J126" s="190"/>
      <c r="K126" s="190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133</v>
      </c>
      <c r="AU126" s="199" t="s">
        <v>84</v>
      </c>
      <c r="AV126" s="11" t="s">
        <v>84</v>
      </c>
      <c r="AW126" s="11" t="s">
        <v>35</v>
      </c>
      <c r="AX126" s="11" t="s">
        <v>74</v>
      </c>
      <c r="AY126" s="199" t="s">
        <v>122</v>
      </c>
    </row>
    <row r="127" spans="2:65" s="11" customFormat="1" x14ac:dyDescent="0.2">
      <c r="B127" s="189"/>
      <c r="C127" s="190"/>
      <c r="D127" s="186" t="s">
        <v>133</v>
      </c>
      <c r="E127" s="191" t="s">
        <v>19</v>
      </c>
      <c r="F127" s="192" t="s">
        <v>182</v>
      </c>
      <c r="G127" s="190"/>
      <c r="H127" s="193">
        <v>66.7</v>
      </c>
      <c r="I127" s="194"/>
      <c r="J127" s="190"/>
      <c r="K127" s="190"/>
      <c r="L127" s="195"/>
      <c r="M127" s="196"/>
      <c r="N127" s="197"/>
      <c r="O127" s="197"/>
      <c r="P127" s="197"/>
      <c r="Q127" s="197"/>
      <c r="R127" s="197"/>
      <c r="S127" s="197"/>
      <c r="T127" s="198"/>
      <c r="AT127" s="199" t="s">
        <v>133</v>
      </c>
      <c r="AU127" s="199" t="s">
        <v>84</v>
      </c>
      <c r="AV127" s="11" t="s">
        <v>84</v>
      </c>
      <c r="AW127" s="11" t="s">
        <v>35</v>
      </c>
      <c r="AX127" s="11" t="s">
        <v>74</v>
      </c>
      <c r="AY127" s="199" t="s">
        <v>122</v>
      </c>
    </row>
    <row r="128" spans="2:65" s="12" customFormat="1" x14ac:dyDescent="0.2">
      <c r="B128" s="200"/>
      <c r="C128" s="201"/>
      <c r="D128" s="186" t="s">
        <v>133</v>
      </c>
      <c r="E128" s="202" t="s">
        <v>19</v>
      </c>
      <c r="F128" s="203" t="s">
        <v>153</v>
      </c>
      <c r="G128" s="201"/>
      <c r="H128" s="204">
        <v>791.86000000000013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133</v>
      </c>
      <c r="AU128" s="210" t="s">
        <v>84</v>
      </c>
      <c r="AV128" s="12" t="s">
        <v>129</v>
      </c>
      <c r="AW128" s="12" t="s">
        <v>35</v>
      </c>
      <c r="AX128" s="12" t="s">
        <v>82</v>
      </c>
      <c r="AY128" s="210" t="s">
        <v>122</v>
      </c>
    </row>
    <row r="129" spans="2:65" s="1" customFormat="1" ht="33.75" customHeight="1" x14ac:dyDescent="0.2">
      <c r="B129" s="34"/>
      <c r="C129" s="174" t="s">
        <v>183</v>
      </c>
      <c r="D129" s="174" t="s">
        <v>124</v>
      </c>
      <c r="E129" s="175" t="s">
        <v>184</v>
      </c>
      <c r="F129" s="176" t="s">
        <v>185</v>
      </c>
      <c r="G129" s="177" t="s">
        <v>127</v>
      </c>
      <c r="H129" s="178">
        <v>448</v>
      </c>
      <c r="I129" s="179"/>
      <c r="J129" s="180">
        <f>ROUND(I129*H129,2)</f>
        <v>0</v>
      </c>
      <c r="K129" s="176" t="s">
        <v>128</v>
      </c>
      <c r="L129" s="38"/>
      <c r="M129" s="181" t="s">
        <v>19</v>
      </c>
      <c r="N129" s="182" t="s">
        <v>45</v>
      </c>
      <c r="O129" s="60"/>
      <c r="P129" s="183">
        <f>O129*H129</f>
        <v>0</v>
      </c>
      <c r="Q129" s="183">
        <v>0</v>
      </c>
      <c r="R129" s="183">
        <f>Q129*H129</f>
        <v>0</v>
      </c>
      <c r="S129" s="183">
        <v>0.42499999999999999</v>
      </c>
      <c r="T129" s="184">
        <f>S129*H129</f>
        <v>190.4</v>
      </c>
      <c r="AR129" s="17" t="s">
        <v>129</v>
      </c>
      <c r="AT129" s="17" t="s">
        <v>124</v>
      </c>
      <c r="AU129" s="17" t="s">
        <v>84</v>
      </c>
      <c r="AY129" s="17" t="s">
        <v>122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82</v>
      </c>
      <c r="BK129" s="185">
        <f>ROUND(I129*H129,2)</f>
        <v>0</v>
      </c>
      <c r="BL129" s="17" t="s">
        <v>129</v>
      </c>
      <c r="BM129" s="17" t="s">
        <v>186</v>
      </c>
    </row>
    <row r="130" spans="2:65" s="1" customFormat="1" ht="117" x14ac:dyDescent="0.2">
      <c r="B130" s="34"/>
      <c r="C130" s="35"/>
      <c r="D130" s="186" t="s">
        <v>131</v>
      </c>
      <c r="E130" s="35"/>
      <c r="F130" s="187" t="s">
        <v>176</v>
      </c>
      <c r="G130" s="35"/>
      <c r="H130" s="35"/>
      <c r="I130" s="103"/>
      <c r="J130" s="35"/>
      <c r="K130" s="35"/>
      <c r="L130" s="38"/>
      <c r="M130" s="188"/>
      <c r="N130" s="60"/>
      <c r="O130" s="60"/>
      <c r="P130" s="60"/>
      <c r="Q130" s="60"/>
      <c r="R130" s="60"/>
      <c r="S130" s="60"/>
      <c r="T130" s="61"/>
      <c r="AT130" s="17" t="s">
        <v>131</v>
      </c>
      <c r="AU130" s="17" t="s">
        <v>84</v>
      </c>
    </row>
    <row r="131" spans="2:65" s="11" customFormat="1" x14ac:dyDescent="0.2">
      <c r="B131" s="189"/>
      <c r="C131" s="190"/>
      <c r="D131" s="186" t="s">
        <v>133</v>
      </c>
      <c r="E131" s="191" t="s">
        <v>19</v>
      </c>
      <c r="F131" s="192" t="s">
        <v>187</v>
      </c>
      <c r="G131" s="190"/>
      <c r="H131" s="193">
        <v>448</v>
      </c>
      <c r="I131" s="194"/>
      <c r="J131" s="190"/>
      <c r="K131" s="190"/>
      <c r="L131" s="195"/>
      <c r="M131" s="196"/>
      <c r="N131" s="197"/>
      <c r="O131" s="197"/>
      <c r="P131" s="197"/>
      <c r="Q131" s="197"/>
      <c r="R131" s="197"/>
      <c r="S131" s="197"/>
      <c r="T131" s="198"/>
      <c r="AT131" s="199" t="s">
        <v>133</v>
      </c>
      <c r="AU131" s="199" t="s">
        <v>84</v>
      </c>
      <c r="AV131" s="11" t="s">
        <v>84</v>
      </c>
      <c r="AW131" s="11" t="s">
        <v>35</v>
      </c>
      <c r="AX131" s="11" t="s">
        <v>82</v>
      </c>
      <c r="AY131" s="199" t="s">
        <v>122</v>
      </c>
    </row>
    <row r="132" spans="2:65" s="1" customFormat="1" ht="22.5" customHeight="1" x14ac:dyDescent="0.2">
      <c r="B132" s="34"/>
      <c r="C132" s="174" t="s">
        <v>188</v>
      </c>
      <c r="D132" s="174" t="s">
        <v>124</v>
      </c>
      <c r="E132" s="175" t="s">
        <v>189</v>
      </c>
      <c r="F132" s="176" t="s">
        <v>190</v>
      </c>
      <c r="G132" s="177" t="s">
        <v>127</v>
      </c>
      <c r="H132" s="178">
        <v>102.4</v>
      </c>
      <c r="I132" s="179"/>
      <c r="J132" s="180">
        <f>ROUND(I132*H132,2)</f>
        <v>0</v>
      </c>
      <c r="K132" s="176" t="s">
        <v>128</v>
      </c>
      <c r="L132" s="38"/>
      <c r="M132" s="181" t="s">
        <v>19</v>
      </c>
      <c r="N132" s="182" t="s">
        <v>45</v>
      </c>
      <c r="O132" s="60"/>
      <c r="P132" s="183">
        <f>O132*H132</f>
        <v>0</v>
      </c>
      <c r="Q132" s="183">
        <v>0</v>
      </c>
      <c r="R132" s="183">
        <f>Q132*H132</f>
        <v>0</v>
      </c>
      <c r="S132" s="183">
        <v>0.57999999999999996</v>
      </c>
      <c r="T132" s="184">
        <f>S132*H132</f>
        <v>59.391999999999996</v>
      </c>
      <c r="AR132" s="17" t="s">
        <v>129</v>
      </c>
      <c r="AT132" s="17" t="s">
        <v>124</v>
      </c>
      <c r="AU132" s="17" t="s">
        <v>84</v>
      </c>
      <c r="AY132" s="17" t="s">
        <v>122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82</v>
      </c>
      <c r="BK132" s="185">
        <f>ROUND(I132*H132,2)</f>
        <v>0</v>
      </c>
      <c r="BL132" s="17" t="s">
        <v>129</v>
      </c>
      <c r="BM132" s="17" t="s">
        <v>191</v>
      </c>
    </row>
    <row r="133" spans="2:65" s="1" customFormat="1" ht="175.5" x14ac:dyDescent="0.2">
      <c r="B133" s="34"/>
      <c r="C133" s="35"/>
      <c r="D133" s="186" t="s">
        <v>131</v>
      </c>
      <c r="E133" s="35"/>
      <c r="F133" s="187" t="s">
        <v>192</v>
      </c>
      <c r="G133" s="35"/>
      <c r="H133" s="35"/>
      <c r="I133" s="103"/>
      <c r="J133" s="35"/>
      <c r="K133" s="35"/>
      <c r="L133" s="38"/>
      <c r="M133" s="188"/>
      <c r="N133" s="60"/>
      <c r="O133" s="60"/>
      <c r="P133" s="60"/>
      <c r="Q133" s="60"/>
      <c r="R133" s="60"/>
      <c r="S133" s="60"/>
      <c r="T133" s="61"/>
      <c r="AT133" s="17" t="s">
        <v>131</v>
      </c>
      <c r="AU133" s="17" t="s">
        <v>84</v>
      </c>
    </row>
    <row r="134" spans="2:65" s="11" customFormat="1" x14ac:dyDescent="0.2">
      <c r="B134" s="189"/>
      <c r="C134" s="190"/>
      <c r="D134" s="186" t="s">
        <v>133</v>
      </c>
      <c r="E134" s="191" t="s">
        <v>19</v>
      </c>
      <c r="F134" s="192" t="s">
        <v>159</v>
      </c>
      <c r="G134" s="190"/>
      <c r="H134" s="193">
        <v>46.5</v>
      </c>
      <c r="I134" s="194"/>
      <c r="J134" s="190"/>
      <c r="K134" s="190"/>
      <c r="L134" s="195"/>
      <c r="M134" s="196"/>
      <c r="N134" s="197"/>
      <c r="O134" s="197"/>
      <c r="P134" s="197"/>
      <c r="Q134" s="197"/>
      <c r="R134" s="197"/>
      <c r="S134" s="197"/>
      <c r="T134" s="198"/>
      <c r="AT134" s="199" t="s">
        <v>133</v>
      </c>
      <c r="AU134" s="199" t="s">
        <v>84</v>
      </c>
      <c r="AV134" s="11" t="s">
        <v>84</v>
      </c>
      <c r="AW134" s="11" t="s">
        <v>35</v>
      </c>
      <c r="AX134" s="11" t="s">
        <v>74</v>
      </c>
      <c r="AY134" s="199" t="s">
        <v>122</v>
      </c>
    </row>
    <row r="135" spans="2:65" s="11" customFormat="1" x14ac:dyDescent="0.2">
      <c r="B135" s="189"/>
      <c r="C135" s="190"/>
      <c r="D135" s="186" t="s">
        <v>133</v>
      </c>
      <c r="E135" s="191" t="s">
        <v>19</v>
      </c>
      <c r="F135" s="192" t="s">
        <v>160</v>
      </c>
      <c r="G135" s="190"/>
      <c r="H135" s="193">
        <v>42.75</v>
      </c>
      <c r="I135" s="194"/>
      <c r="J135" s="190"/>
      <c r="K135" s="190"/>
      <c r="L135" s="195"/>
      <c r="M135" s="196"/>
      <c r="N135" s="197"/>
      <c r="O135" s="197"/>
      <c r="P135" s="197"/>
      <c r="Q135" s="197"/>
      <c r="R135" s="197"/>
      <c r="S135" s="197"/>
      <c r="T135" s="198"/>
      <c r="AT135" s="199" t="s">
        <v>133</v>
      </c>
      <c r="AU135" s="199" t="s">
        <v>84</v>
      </c>
      <c r="AV135" s="11" t="s">
        <v>84</v>
      </c>
      <c r="AW135" s="11" t="s">
        <v>35</v>
      </c>
      <c r="AX135" s="11" t="s">
        <v>74</v>
      </c>
      <c r="AY135" s="199" t="s">
        <v>122</v>
      </c>
    </row>
    <row r="136" spans="2:65" s="11" customFormat="1" x14ac:dyDescent="0.2">
      <c r="B136" s="189"/>
      <c r="C136" s="190"/>
      <c r="D136" s="186" t="s">
        <v>133</v>
      </c>
      <c r="E136" s="191" t="s">
        <v>19</v>
      </c>
      <c r="F136" s="192" t="s">
        <v>161</v>
      </c>
      <c r="G136" s="190"/>
      <c r="H136" s="193">
        <v>4.5</v>
      </c>
      <c r="I136" s="194"/>
      <c r="J136" s="190"/>
      <c r="K136" s="190"/>
      <c r="L136" s="195"/>
      <c r="M136" s="196"/>
      <c r="N136" s="197"/>
      <c r="O136" s="197"/>
      <c r="P136" s="197"/>
      <c r="Q136" s="197"/>
      <c r="R136" s="197"/>
      <c r="S136" s="197"/>
      <c r="T136" s="198"/>
      <c r="AT136" s="199" t="s">
        <v>133</v>
      </c>
      <c r="AU136" s="199" t="s">
        <v>84</v>
      </c>
      <c r="AV136" s="11" t="s">
        <v>84</v>
      </c>
      <c r="AW136" s="11" t="s">
        <v>35</v>
      </c>
      <c r="AX136" s="11" t="s">
        <v>74</v>
      </c>
      <c r="AY136" s="199" t="s">
        <v>122</v>
      </c>
    </row>
    <row r="137" spans="2:65" s="11" customFormat="1" x14ac:dyDescent="0.2">
      <c r="B137" s="189"/>
      <c r="C137" s="190"/>
      <c r="D137" s="186" t="s">
        <v>133</v>
      </c>
      <c r="E137" s="191" t="s">
        <v>19</v>
      </c>
      <c r="F137" s="192" t="s">
        <v>162</v>
      </c>
      <c r="G137" s="190"/>
      <c r="H137" s="193">
        <v>9.9</v>
      </c>
      <c r="I137" s="194"/>
      <c r="J137" s="190"/>
      <c r="K137" s="190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133</v>
      </c>
      <c r="AU137" s="199" t="s">
        <v>84</v>
      </c>
      <c r="AV137" s="11" t="s">
        <v>84</v>
      </c>
      <c r="AW137" s="11" t="s">
        <v>35</v>
      </c>
      <c r="AX137" s="11" t="s">
        <v>74</v>
      </c>
      <c r="AY137" s="199" t="s">
        <v>122</v>
      </c>
    </row>
    <row r="138" spans="2:65" s="11" customFormat="1" x14ac:dyDescent="0.2">
      <c r="B138" s="189"/>
      <c r="C138" s="190"/>
      <c r="D138" s="186" t="s">
        <v>133</v>
      </c>
      <c r="E138" s="191" t="s">
        <v>19</v>
      </c>
      <c r="F138" s="192" t="s">
        <v>163</v>
      </c>
      <c r="G138" s="190"/>
      <c r="H138" s="193">
        <v>-1.25</v>
      </c>
      <c r="I138" s="194"/>
      <c r="J138" s="190"/>
      <c r="K138" s="190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133</v>
      </c>
      <c r="AU138" s="199" t="s">
        <v>84</v>
      </c>
      <c r="AV138" s="11" t="s">
        <v>84</v>
      </c>
      <c r="AW138" s="11" t="s">
        <v>35</v>
      </c>
      <c r="AX138" s="11" t="s">
        <v>74</v>
      </c>
      <c r="AY138" s="199" t="s">
        <v>122</v>
      </c>
    </row>
    <row r="139" spans="2:65" s="12" customFormat="1" x14ac:dyDescent="0.2">
      <c r="B139" s="200"/>
      <c r="C139" s="201"/>
      <c r="D139" s="186" t="s">
        <v>133</v>
      </c>
      <c r="E139" s="202" t="s">
        <v>19</v>
      </c>
      <c r="F139" s="203" t="s">
        <v>153</v>
      </c>
      <c r="G139" s="201"/>
      <c r="H139" s="204">
        <v>102.4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133</v>
      </c>
      <c r="AU139" s="210" t="s">
        <v>84</v>
      </c>
      <c r="AV139" s="12" t="s">
        <v>129</v>
      </c>
      <c r="AW139" s="12" t="s">
        <v>35</v>
      </c>
      <c r="AX139" s="12" t="s">
        <v>82</v>
      </c>
      <c r="AY139" s="210" t="s">
        <v>122</v>
      </c>
    </row>
    <row r="140" spans="2:65" s="1" customFormat="1" ht="22.5" customHeight="1" x14ac:dyDescent="0.2">
      <c r="B140" s="34"/>
      <c r="C140" s="174" t="s">
        <v>193</v>
      </c>
      <c r="D140" s="174" t="s">
        <v>124</v>
      </c>
      <c r="E140" s="175" t="s">
        <v>194</v>
      </c>
      <c r="F140" s="176" t="s">
        <v>195</v>
      </c>
      <c r="G140" s="177" t="s">
        <v>127</v>
      </c>
      <c r="H140" s="178">
        <v>154.36000000000001</v>
      </c>
      <c r="I140" s="179"/>
      <c r="J140" s="180">
        <f>ROUND(I140*H140,2)</f>
        <v>0</v>
      </c>
      <c r="K140" s="176" t="s">
        <v>128</v>
      </c>
      <c r="L140" s="38"/>
      <c r="M140" s="181" t="s">
        <v>19</v>
      </c>
      <c r="N140" s="182" t="s">
        <v>45</v>
      </c>
      <c r="O140" s="60"/>
      <c r="P140" s="183">
        <f>O140*H140</f>
        <v>0</v>
      </c>
      <c r="Q140" s="183">
        <v>0</v>
      </c>
      <c r="R140" s="183">
        <f>Q140*H140</f>
        <v>0</v>
      </c>
      <c r="S140" s="183">
        <v>0.22</v>
      </c>
      <c r="T140" s="184">
        <f>S140*H140</f>
        <v>33.959200000000003</v>
      </c>
      <c r="AR140" s="17" t="s">
        <v>129</v>
      </c>
      <c r="AT140" s="17" t="s">
        <v>124</v>
      </c>
      <c r="AU140" s="17" t="s">
        <v>84</v>
      </c>
      <c r="AY140" s="17" t="s">
        <v>122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82</v>
      </c>
      <c r="BK140" s="185">
        <f>ROUND(I140*H140,2)</f>
        <v>0</v>
      </c>
      <c r="BL140" s="17" t="s">
        <v>129</v>
      </c>
      <c r="BM140" s="17" t="s">
        <v>196</v>
      </c>
    </row>
    <row r="141" spans="2:65" s="1" customFormat="1" ht="175.5" x14ac:dyDescent="0.2">
      <c r="B141" s="34"/>
      <c r="C141" s="35"/>
      <c r="D141" s="186" t="s">
        <v>131</v>
      </c>
      <c r="E141" s="35"/>
      <c r="F141" s="187" t="s">
        <v>192</v>
      </c>
      <c r="G141" s="35"/>
      <c r="H141" s="35"/>
      <c r="I141" s="103"/>
      <c r="J141" s="35"/>
      <c r="K141" s="35"/>
      <c r="L141" s="38"/>
      <c r="M141" s="188"/>
      <c r="N141" s="60"/>
      <c r="O141" s="60"/>
      <c r="P141" s="60"/>
      <c r="Q141" s="60"/>
      <c r="R141" s="60"/>
      <c r="S141" s="60"/>
      <c r="T141" s="61"/>
      <c r="AT141" s="17" t="s">
        <v>131</v>
      </c>
      <c r="AU141" s="17" t="s">
        <v>84</v>
      </c>
    </row>
    <row r="142" spans="2:65" s="11" customFormat="1" x14ac:dyDescent="0.2">
      <c r="B142" s="189"/>
      <c r="C142" s="190"/>
      <c r="D142" s="186" t="s">
        <v>133</v>
      </c>
      <c r="E142" s="191" t="s">
        <v>19</v>
      </c>
      <c r="F142" s="192" t="s">
        <v>197</v>
      </c>
      <c r="G142" s="190"/>
      <c r="H142" s="193">
        <v>154.36000000000001</v>
      </c>
      <c r="I142" s="194"/>
      <c r="J142" s="190"/>
      <c r="K142" s="190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133</v>
      </c>
      <c r="AU142" s="199" t="s">
        <v>84</v>
      </c>
      <c r="AV142" s="11" t="s">
        <v>84</v>
      </c>
      <c r="AW142" s="11" t="s">
        <v>35</v>
      </c>
      <c r="AX142" s="11" t="s">
        <v>74</v>
      </c>
      <c r="AY142" s="199" t="s">
        <v>122</v>
      </c>
    </row>
    <row r="143" spans="2:65" s="12" customFormat="1" x14ac:dyDescent="0.2">
      <c r="B143" s="200"/>
      <c r="C143" s="201"/>
      <c r="D143" s="186" t="s">
        <v>133</v>
      </c>
      <c r="E143" s="202" t="s">
        <v>19</v>
      </c>
      <c r="F143" s="203" t="s">
        <v>153</v>
      </c>
      <c r="G143" s="201"/>
      <c r="H143" s="204">
        <v>154.36000000000001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133</v>
      </c>
      <c r="AU143" s="210" t="s">
        <v>84</v>
      </c>
      <c r="AV143" s="12" t="s">
        <v>129</v>
      </c>
      <c r="AW143" s="12" t="s">
        <v>35</v>
      </c>
      <c r="AX143" s="12" t="s">
        <v>82</v>
      </c>
      <c r="AY143" s="210" t="s">
        <v>122</v>
      </c>
    </row>
    <row r="144" spans="2:65" s="1" customFormat="1" ht="22.5" customHeight="1" x14ac:dyDescent="0.2">
      <c r="B144" s="34"/>
      <c r="C144" s="174" t="s">
        <v>198</v>
      </c>
      <c r="D144" s="174" t="s">
        <v>124</v>
      </c>
      <c r="E144" s="175" t="s">
        <v>199</v>
      </c>
      <c r="F144" s="176" t="s">
        <v>200</v>
      </c>
      <c r="G144" s="177" t="s">
        <v>127</v>
      </c>
      <c r="H144" s="178">
        <v>519.97</v>
      </c>
      <c r="I144" s="179"/>
      <c r="J144" s="180">
        <f>ROUND(I144*H144,2)</f>
        <v>0</v>
      </c>
      <c r="K144" s="176" t="s">
        <v>128</v>
      </c>
      <c r="L144" s="38"/>
      <c r="M144" s="181" t="s">
        <v>19</v>
      </c>
      <c r="N144" s="182" t="s">
        <v>45</v>
      </c>
      <c r="O144" s="60"/>
      <c r="P144" s="183">
        <f>O144*H144</f>
        <v>0</v>
      </c>
      <c r="Q144" s="183">
        <v>0</v>
      </c>
      <c r="R144" s="183">
        <f>Q144*H144</f>
        <v>0</v>
      </c>
      <c r="S144" s="183">
        <v>0.17</v>
      </c>
      <c r="T144" s="184">
        <f>S144*H144</f>
        <v>88.394900000000007</v>
      </c>
      <c r="AR144" s="17" t="s">
        <v>129</v>
      </c>
      <c r="AT144" s="17" t="s">
        <v>124</v>
      </c>
      <c r="AU144" s="17" t="s">
        <v>84</v>
      </c>
      <c r="AY144" s="17" t="s">
        <v>122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82</v>
      </c>
      <c r="BK144" s="185">
        <f>ROUND(I144*H144,2)</f>
        <v>0</v>
      </c>
      <c r="BL144" s="17" t="s">
        <v>129</v>
      </c>
      <c r="BM144" s="17" t="s">
        <v>201</v>
      </c>
    </row>
    <row r="145" spans="2:65" s="1" customFormat="1" ht="175.5" x14ac:dyDescent="0.2">
      <c r="B145" s="34"/>
      <c r="C145" s="35"/>
      <c r="D145" s="186" t="s">
        <v>131</v>
      </c>
      <c r="E145" s="35"/>
      <c r="F145" s="187" t="s">
        <v>192</v>
      </c>
      <c r="G145" s="35"/>
      <c r="H145" s="35"/>
      <c r="I145" s="103"/>
      <c r="J145" s="35"/>
      <c r="K145" s="35"/>
      <c r="L145" s="38"/>
      <c r="M145" s="188"/>
      <c r="N145" s="60"/>
      <c r="O145" s="60"/>
      <c r="P145" s="60"/>
      <c r="Q145" s="60"/>
      <c r="R145" s="60"/>
      <c r="S145" s="60"/>
      <c r="T145" s="61"/>
      <c r="AT145" s="17" t="s">
        <v>131</v>
      </c>
      <c r="AU145" s="17" t="s">
        <v>84</v>
      </c>
    </row>
    <row r="146" spans="2:65" s="11" customFormat="1" x14ac:dyDescent="0.2">
      <c r="B146" s="189"/>
      <c r="C146" s="190"/>
      <c r="D146" s="186" t="s">
        <v>133</v>
      </c>
      <c r="E146" s="191" t="s">
        <v>19</v>
      </c>
      <c r="F146" s="192" t="s">
        <v>202</v>
      </c>
      <c r="G146" s="190"/>
      <c r="H146" s="193">
        <v>519.97</v>
      </c>
      <c r="I146" s="194"/>
      <c r="J146" s="190"/>
      <c r="K146" s="190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133</v>
      </c>
      <c r="AU146" s="199" t="s">
        <v>84</v>
      </c>
      <c r="AV146" s="11" t="s">
        <v>84</v>
      </c>
      <c r="AW146" s="11" t="s">
        <v>35</v>
      </c>
      <c r="AX146" s="11" t="s">
        <v>82</v>
      </c>
      <c r="AY146" s="199" t="s">
        <v>122</v>
      </c>
    </row>
    <row r="147" spans="2:65" s="1" customFormat="1" ht="22.5" customHeight="1" x14ac:dyDescent="0.2">
      <c r="B147" s="34"/>
      <c r="C147" s="174" t="s">
        <v>203</v>
      </c>
      <c r="D147" s="174" t="s">
        <v>124</v>
      </c>
      <c r="E147" s="175" t="s">
        <v>204</v>
      </c>
      <c r="F147" s="176" t="s">
        <v>205</v>
      </c>
      <c r="G147" s="177" t="s">
        <v>127</v>
      </c>
      <c r="H147" s="178">
        <v>689.59500000000003</v>
      </c>
      <c r="I147" s="179"/>
      <c r="J147" s="180">
        <f>ROUND(I147*H147,2)</f>
        <v>0</v>
      </c>
      <c r="K147" s="176" t="s">
        <v>128</v>
      </c>
      <c r="L147" s="38"/>
      <c r="M147" s="181" t="s">
        <v>19</v>
      </c>
      <c r="N147" s="182" t="s">
        <v>45</v>
      </c>
      <c r="O147" s="60"/>
      <c r="P147" s="183">
        <f>O147*H147</f>
        <v>0</v>
      </c>
      <c r="Q147" s="183">
        <v>0</v>
      </c>
      <c r="R147" s="183">
        <f>Q147*H147</f>
        <v>0</v>
      </c>
      <c r="S147" s="183">
        <v>0.28999999999999998</v>
      </c>
      <c r="T147" s="184">
        <f>S147*H147</f>
        <v>199.98255</v>
      </c>
      <c r="AR147" s="17" t="s">
        <v>129</v>
      </c>
      <c r="AT147" s="17" t="s">
        <v>124</v>
      </c>
      <c r="AU147" s="17" t="s">
        <v>84</v>
      </c>
      <c r="AY147" s="17" t="s">
        <v>122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82</v>
      </c>
      <c r="BK147" s="185">
        <f>ROUND(I147*H147,2)</f>
        <v>0</v>
      </c>
      <c r="BL147" s="17" t="s">
        <v>129</v>
      </c>
      <c r="BM147" s="17" t="s">
        <v>206</v>
      </c>
    </row>
    <row r="148" spans="2:65" s="1" customFormat="1" ht="175.5" x14ac:dyDescent="0.2">
      <c r="B148" s="34"/>
      <c r="C148" s="35"/>
      <c r="D148" s="186" t="s">
        <v>131</v>
      </c>
      <c r="E148" s="35"/>
      <c r="F148" s="187" t="s">
        <v>192</v>
      </c>
      <c r="G148" s="35"/>
      <c r="H148" s="35"/>
      <c r="I148" s="103"/>
      <c r="J148" s="35"/>
      <c r="K148" s="35"/>
      <c r="L148" s="38"/>
      <c r="M148" s="188"/>
      <c r="N148" s="60"/>
      <c r="O148" s="60"/>
      <c r="P148" s="60"/>
      <c r="Q148" s="60"/>
      <c r="R148" s="60"/>
      <c r="S148" s="60"/>
      <c r="T148" s="61"/>
      <c r="AT148" s="17" t="s">
        <v>131</v>
      </c>
      <c r="AU148" s="17" t="s">
        <v>84</v>
      </c>
    </row>
    <row r="149" spans="2:65" s="11" customFormat="1" x14ac:dyDescent="0.2">
      <c r="B149" s="189"/>
      <c r="C149" s="190"/>
      <c r="D149" s="186" t="s">
        <v>133</v>
      </c>
      <c r="E149" s="191" t="s">
        <v>19</v>
      </c>
      <c r="F149" s="192" t="s">
        <v>207</v>
      </c>
      <c r="G149" s="190"/>
      <c r="H149" s="193">
        <v>496.92500000000001</v>
      </c>
      <c r="I149" s="194"/>
      <c r="J149" s="190"/>
      <c r="K149" s="190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133</v>
      </c>
      <c r="AU149" s="199" t="s">
        <v>84</v>
      </c>
      <c r="AV149" s="11" t="s">
        <v>84</v>
      </c>
      <c r="AW149" s="11" t="s">
        <v>35</v>
      </c>
      <c r="AX149" s="11" t="s">
        <v>74</v>
      </c>
      <c r="AY149" s="199" t="s">
        <v>122</v>
      </c>
    </row>
    <row r="150" spans="2:65" s="11" customFormat="1" x14ac:dyDescent="0.2">
      <c r="B150" s="189"/>
      <c r="C150" s="190"/>
      <c r="D150" s="186" t="s">
        <v>133</v>
      </c>
      <c r="E150" s="191" t="s">
        <v>19</v>
      </c>
      <c r="F150" s="192" t="s">
        <v>208</v>
      </c>
      <c r="G150" s="190"/>
      <c r="H150" s="193">
        <v>51.64</v>
      </c>
      <c r="I150" s="194"/>
      <c r="J150" s="190"/>
      <c r="K150" s="190"/>
      <c r="L150" s="195"/>
      <c r="M150" s="196"/>
      <c r="N150" s="197"/>
      <c r="O150" s="197"/>
      <c r="P150" s="197"/>
      <c r="Q150" s="197"/>
      <c r="R150" s="197"/>
      <c r="S150" s="197"/>
      <c r="T150" s="198"/>
      <c r="AT150" s="199" t="s">
        <v>133</v>
      </c>
      <c r="AU150" s="199" t="s">
        <v>84</v>
      </c>
      <c r="AV150" s="11" t="s">
        <v>84</v>
      </c>
      <c r="AW150" s="11" t="s">
        <v>35</v>
      </c>
      <c r="AX150" s="11" t="s">
        <v>74</v>
      </c>
      <c r="AY150" s="199" t="s">
        <v>122</v>
      </c>
    </row>
    <row r="151" spans="2:65" s="11" customFormat="1" x14ac:dyDescent="0.2">
      <c r="B151" s="189"/>
      <c r="C151" s="190"/>
      <c r="D151" s="186" t="s">
        <v>133</v>
      </c>
      <c r="E151" s="191" t="s">
        <v>19</v>
      </c>
      <c r="F151" s="192" t="s">
        <v>209</v>
      </c>
      <c r="G151" s="190"/>
      <c r="H151" s="193">
        <v>141.03</v>
      </c>
      <c r="I151" s="194"/>
      <c r="J151" s="190"/>
      <c r="K151" s="190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133</v>
      </c>
      <c r="AU151" s="199" t="s">
        <v>84</v>
      </c>
      <c r="AV151" s="11" t="s">
        <v>84</v>
      </c>
      <c r="AW151" s="11" t="s">
        <v>35</v>
      </c>
      <c r="AX151" s="11" t="s">
        <v>74</v>
      </c>
      <c r="AY151" s="199" t="s">
        <v>122</v>
      </c>
    </row>
    <row r="152" spans="2:65" s="12" customFormat="1" x14ac:dyDescent="0.2">
      <c r="B152" s="200"/>
      <c r="C152" s="201"/>
      <c r="D152" s="186" t="s">
        <v>133</v>
      </c>
      <c r="E152" s="202" t="s">
        <v>19</v>
      </c>
      <c r="F152" s="203" t="s">
        <v>153</v>
      </c>
      <c r="G152" s="201"/>
      <c r="H152" s="204">
        <v>689.59500000000003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133</v>
      </c>
      <c r="AU152" s="210" t="s">
        <v>84</v>
      </c>
      <c r="AV152" s="12" t="s">
        <v>129</v>
      </c>
      <c r="AW152" s="12" t="s">
        <v>35</v>
      </c>
      <c r="AX152" s="12" t="s">
        <v>82</v>
      </c>
      <c r="AY152" s="210" t="s">
        <v>122</v>
      </c>
    </row>
    <row r="153" spans="2:65" s="1" customFormat="1" ht="22.5" customHeight="1" x14ac:dyDescent="0.2">
      <c r="B153" s="34"/>
      <c r="C153" s="174" t="s">
        <v>210</v>
      </c>
      <c r="D153" s="174" t="s">
        <v>124</v>
      </c>
      <c r="E153" s="175" t="s">
        <v>211</v>
      </c>
      <c r="F153" s="176" t="s">
        <v>212</v>
      </c>
      <c r="G153" s="177" t="s">
        <v>127</v>
      </c>
      <c r="H153" s="178">
        <v>1057.27</v>
      </c>
      <c r="I153" s="179"/>
      <c r="J153" s="180">
        <f>ROUND(I153*H153,2)</f>
        <v>0</v>
      </c>
      <c r="K153" s="176" t="s">
        <v>128</v>
      </c>
      <c r="L153" s="38"/>
      <c r="M153" s="181" t="s">
        <v>19</v>
      </c>
      <c r="N153" s="182" t="s">
        <v>45</v>
      </c>
      <c r="O153" s="60"/>
      <c r="P153" s="183">
        <f>O153*H153</f>
        <v>0</v>
      </c>
      <c r="Q153" s="183">
        <v>0</v>
      </c>
      <c r="R153" s="183">
        <f>Q153*H153</f>
        <v>0</v>
      </c>
      <c r="S153" s="183">
        <v>0.57999999999999996</v>
      </c>
      <c r="T153" s="184">
        <f>S153*H153</f>
        <v>613.21659999999997</v>
      </c>
      <c r="AR153" s="17" t="s">
        <v>129</v>
      </c>
      <c r="AT153" s="17" t="s">
        <v>124</v>
      </c>
      <c r="AU153" s="17" t="s">
        <v>84</v>
      </c>
      <c r="AY153" s="17" t="s">
        <v>122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7" t="s">
        <v>82</v>
      </c>
      <c r="BK153" s="185">
        <f>ROUND(I153*H153,2)</f>
        <v>0</v>
      </c>
      <c r="BL153" s="17" t="s">
        <v>129</v>
      </c>
      <c r="BM153" s="17" t="s">
        <v>213</v>
      </c>
    </row>
    <row r="154" spans="2:65" s="1" customFormat="1" ht="175.5" x14ac:dyDescent="0.2">
      <c r="B154" s="34"/>
      <c r="C154" s="35"/>
      <c r="D154" s="186" t="s">
        <v>131</v>
      </c>
      <c r="E154" s="35"/>
      <c r="F154" s="187" t="s">
        <v>192</v>
      </c>
      <c r="G154" s="35"/>
      <c r="H154" s="35"/>
      <c r="I154" s="103"/>
      <c r="J154" s="35"/>
      <c r="K154" s="35"/>
      <c r="L154" s="38"/>
      <c r="M154" s="188"/>
      <c r="N154" s="60"/>
      <c r="O154" s="60"/>
      <c r="P154" s="60"/>
      <c r="Q154" s="60"/>
      <c r="R154" s="60"/>
      <c r="S154" s="60"/>
      <c r="T154" s="61"/>
      <c r="AT154" s="17" t="s">
        <v>131</v>
      </c>
      <c r="AU154" s="17" t="s">
        <v>84</v>
      </c>
    </row>
    <row r="155" spans="2:65" s="11" customFormat="1" x14ac:dyDescent="0.2">
      <c r="B155" s="189"/>
      <c r="C155" s="190"/>
      <c r="D155" s="186" t="s">
        <v>133</v>
      </c>
      <c r="E155" s="191" t="s">
        <v>19</v>
      </c>
      <c r="F155" s="192" t="s">
        <v>214</v>
      </c>
      <c r="G155" s="190"/>
      <c r="H155" s="193">
        <v>1057.27</v>
      </c>
      <c r="I155" s="194"/>
      <c r="J155" s="190"/>
      <c r="K155" s="190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133</v>
      </c>
      <c r="AU155" s="199" t="s">
        <v>84</v>
      </c>
      <c r="AV155" s="11" t="s">
        <v>84</v>
      </c>
      <c r="AW155" s="11" t="s">
        <v>35</v>
      </c>
      <c r="AX155" s="11" t="s">
        <v>82</v>
      </c>
      <c r="AY155" s="199" t="s">
        <v>122</v>
      </c>
    </row>
    <row r="156" spans="2:65" s="1" customFormat="1" ht="22.5" customHeight="1" x14ac:dyDescent="0.2">
      <c r="B156" s="34"/>
      <c r="C156" s="174" t="s">
        <v>215</v>
      </c>
      <c r="D156" s="174" t="s">
        <v>124</v>
      </c>
      <c r="E156" s="175" t="s">
        <v>216</v>
      </c>
      <c r="F156" s="176" t="s">
        <v>217</v>
      </c>
      <c r="G156" s="177" t="s">
        <v>127</v>
      </c>
      <c r="H156" s="178">
        <v>141.03</v>
      </c>
      <c r="I156" s="179"/>
      <c r="J156" s="180">
        <f>ROUND(I156*H156,2)</f>
        <v>0</v>
      </c>
      <c r="K156" s="176" t="s">
        <v>128</v>
      </c>
      <c r="L156" s="38"/>
      <c r="M156" s="181" t="s">
        <v>19</v>
      </c>
      <c r="N156" s="182" t="s">
        <v>45</v>
      </c>
      <c r="O156" s="60"/>
      <c r="P156" s="183">
        <f>O156*H156</f>
        <v>0</v>
      </c>
      <c r="Q156" s="183">
        <v>0</v>
      </c>
      <c r="R156" s="183">
        <f>Q156*H156</f>
        <v>0</v>
      </c>
      <c r="S156" s="183">
        <v>0.316</v>
      </c>
      <c r="T156" s="184">
        <f>S156*H156</f>
        <v>44.565480000000001</v>
      </c>
      <c r="AR156" s="17" t="s">
        <v>129</v>
      </c>
      <c r="AT156" s="17" t="s">
        <v>124</v>
      </c>
      <c r="AU156" s="17" t="s">
        <v>84</v>
      </c>
      <c r="AY156" s="17" t="s">
        <v>122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7" t="s">
        <v>82</v>
      </c>
      <c r="BK156" s="185">
        <f>ROUND(I156*H156,2)</f>
        <v>0</v>
      </c>
      <c r="BL156" s="17" t="s">
        <v>129</v>
      </c>
      <c r="BM156" s="17" t="s">
        <v>218</v>
      </c>
    </row>
    <row r="157" spans="2:65" s="1" customFormat="1" ht="175.5" x14ac:dyDescent="0.2">
      <c r="B157" s="34"/>
      <c r="C157" s="35"/>
      <c r="D157" s="186" t="s">
        <v>131</v>
      </c>
      <c r="E157" s="35"/>
      <c r="F157" s="187" t="s">
        <v>192</v>
      </c>
      <c r="G157" s="35"/>
      <c r="H157" s="35"/>
      <c r="I157" s="103"/>
      <c r="J157" s="35"/>
      <c r="K157" s="35"/>
      <c r="L157" s="38"/>
      <c r="M157" s="188"/>
      <c r="N157" s="60"/>
      <c r="O157" s="60"/>
      <c r="P157" s="60"/>
      <c r="Q157" s="60"/>
      <c r="R157" s="60"/>
      <c r="S157" s="60"/>
      <c r="T157" s="61"/>
      <c r="AT157" s="17" t="s">
        <v>131</v>
      </c>
      <c r="AU157" s="17" t="s">
        <v>84</v>
      </c>
    </row>
    <row r="158" spans="2:65" s="11" customFormat="1" x14ac:dyDescent="0.2">
      <c r="B158" s="189"/>
      <c r="C158" s="190"/>
      <c r="D158" s="186" t="s">
        <v>133</v>
      </c>
      <c r="E158" s="191" t="s">
        <v>19</v>
      </c>
      <c r="F158" s="192" t="s">
        <v>219</v>
      </c>
      <c r="G158" s="190"/>
      <c r="H158" s="193">
        <v>29.1</v>
      </c>
      <c r="I158" s="194"/>
      <c r="J158" s="190"/>
      <c r="K158" s="190"/>
      <c r="L158" s="195"/>
      <c r="M158" s="196"/>
      <c r="N158" s="197"/>
      <c r="O158" s="197"/>
      <c r="P158" s="197"/>
      <c r="Q158" s="197"/>
      <c r="R158" s="197"/>
      <c r="S158" s="197"/>
      <c r="T158" s="198"/>
      <c r="AT158" s="199" t="s">
        <v>133</v>
      </c>
      <c r="AU158" s="199" t="s">
        <v>84</v>
      </c>
      <c r="AV158" s="11" t="s">
        <v>84</v>
      </c>
      <c r="AW158" s="11" t="s">
        <v>35</v>
      </c>
      <c r="AX158" s="11" t="s">
        <v>74</v>
      </c>
      <c r="AY158" s="199" t="s">
        <v>122</v>
      </c>
    </row>
    <row r="159" spans="2:65" s="11" customFormat="1" x14ac:dyDescent="0.2">
      <c r="B159" s="189"/>
      <c r="C159" s="190"/>
      <c r="D159" s="186" t="s">
        <v>133</v>
      </c>
      <c r="E159" s="191" t="s">
        <v>19</v>
      </c>
      <c r="F159" s="192" t="s">
        <v>220</v>
      </c>
      <c r="G159" s="190"/>
      <c r="H159" s="193">
        <v>111.93</v>
      </c>
      <c r="I159" s="194"/>
      <c r="J159" s="190"/>
      <c r="K159" s="190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133</v>
      </c>
      <c r="AU159" s="199" t="s">
        <v>84</v>
      </c>
      <c r="AV159" s="11" t="s">
        <v>84</v>
      </c>
      <c r="AW159" s="11" t="s">
        <v>35</v>
      </c>
      <c r="AX159" s="11" t="s">
        <v>74</v>
      </c>
      <c r="AY159" s="199" t="s">
        <v>122</v>
      </c>
    </row>
    <row r="160" spans="2:65" s="12" customFormat="1" x14ac:dyDescent="0.2">
      <c r="B160" s="200"/>
      <c r="C160" s="201"/>
      <c r="D160" s="186" t="s">
        <v>133</v>
      </c>
      <c r="E160" s="202" t="s">
        <v>19</v>
      </c>
      <c r="F160" s="203" t="s">
        <v>153</v>
      </c>
      <c r="G160" s="201"/>
      <c r="H160" s="204">
        <v>141.03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133</v>
      </c>
      <c r="AU160" s="210" t="s">
        <v>84</v>
      </c>
      <c r="AV160" s="12" t="s">
        <v>129</v>
      </c>
      <c r="AW160" s="12" t="s">
        <v>35</v>
      </c>
      <c r="AX160" s="12" t="s">
        <v>82</v>
      </c>
      <c r="AY160" s="210" t="s">
        <v>122</v>
      </c>
    </row>
    <row r="161" spans="2:65" s="1" customFormat="1" ht="33.75" customHeight="1" x14ac:dyDescent="0.2">
      <c r="B161" s="34"/>
      <c r="C161" s="174" t="s">
        <v>8</v>
      </c>
      <c r="D161" s="174" t="s">
        <v>124</v>
      </c>
      <c r="E161" s="175" t="s">
        <v>221</v>
      </c>
      <c r="F161" s="176" t="s">
        <v>222</v>
      </c>
      <c r="G161" s="177" t="s">
        <v>127</v>
      </c>
      <c r="H161" s="178">
        <v>8.5</v>
      </c>
      <c r="I161" s="179"/>
      <c r="J161" s="180">
        <f>ROUND(I161*H161,2)</f>
        <v>0</v>
      </c>
      <c r="K161" s="176" t="s">
        <v>128</v>
      </c>
      <c r="L161" s="38"/>
      <c r="M161" s="181" t="s">
        <v>19</v>
      </c>
      <c r="N161" s="182" t="s">
        <v>45</v>
      </c>
      <c r="O161" s="60"/>
      <c r="P161" s="183">
        <f>O161*H161</f>
        <v>0</v>
      </c>
      <c r="Q161" s="183">
        <v>0</v>
      </c>
      <c r="R161" s="183">
        <f>Q161*H161</f>
        <v>0</v>
      </c>
      <c r="S161" s="183">
        <v>0.57999999999999996</v>
      </c>
      <c r="T161" s="184">
        <f>S161*H161</f>
        <v>4.93</v>
      </c>
      <c r="AR161" s="17" t="s">
        <v>129</v>
      </c>
      <c r="AT161" s="17" t="s">
        <v>124</v>
      </c>
      <c r="AU161" s="17" t="s">
        <v>84</v>
      </c>
      <c r="AY161" s="17" t="s">
        <v>122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82</v>
      </c>
      <c r="BK161" s="185">
        <f>ROUND(I161*H161,2)</f>
        <v>0</v>
      </c>
      <c r="BL161" s="17" t="s">
        <v>129</v>
      </c>
      <c r="BM161" s="17" t="s">
        <v>223</v>
      </c>
    </row>
    <row r="162" spans="2:65" s="1" customFormat="1" ht="175.5" x14ac:dyDescent="0.2">
      <c r="B162" s="34"/>
      <c r="C162" s="35"/>
      <c r="D162" s="186" t="s">
        <v>131</v>
      </c>
      <c r="E162" s="35"/>
      <c r="F162" s="187" t="s">
        <v>224</v>
      </c>
      <c r="G162" s="35"/>
      <c r="H162" s="35"/>
      <c r="I162" s="103"/>
      <c r="J162" s="35"/>
      <c r="K162" s="35"/>
      <c r="L162" s="38"/>
      <c r="M162" s="188"/>
      <c r="N162" s="60"/>
      <c r="O162" s="60"/>
      <c r="P162" s="60"/>
      <c r="Q162" s="60"/>
      <c r="R162" s="60"/>
      <c r="S162" s="60"/>
      <c r="T162" s="61"/>
      <c r="AT162" s="17" t="s">
        <v>131</v>
      </c>
      <c r="AU162" s="17" t="s">
        <v>84</v>
      </c>
    </row>
    <row r="163" spans="2:65" s="11" customFormat="1" x14ac:dyDescent="0.2">
      <c r="B163" s="189"/>
      <c r="C163" s="190"/>
      <c r="D163" s="186" t="s">
        <v>133</v>
      </c>
      <c r="E163" s="191" t="s">
        <v>19</v>
      </c>
      <c r="F163" s="192" t="s">
        <v>150</v>
      </c>
      <c r="G163" s="190"/>
      <c r="H163" s="193">
        <v>6</v>
      </c>
      <c r="I163" s="194"/>
      <c r="J163" s="190"/>
      <c r="K163" s="190"/>
      <c r="L163" s="195"/>
      <c r="M163" s="196"/>
      <c r="N163" s="197"/>
      <c r="O163" s="197"/>
      <c r="P163" s="197"/>
      <c r="Q163" s="197"/>
      <c r="R163" s="197"/>
      <c r="S163" s="197"/>
      <c r="T163" s="198"/>
      <c r="AT163" s="199" t="s">
        <v>133</v>
      </c>
      <c r="AU163" s="199" t="s">
        <v>84</v>
      </c>
      <c r="AV163" s="11" t="s">
        <v>84</v>
      </c>
      <c r="AW163" s="11" t="s">
        <v>35</v>
      </c>
      <c r="AX163" s="11" t="s">
        <v>74</v>
      </c>
      <c r="AY163" s="199" t="s">
        <v>122</v>
      </c>
    </row>
    <row r="164" spans="2:65" s="11" customFormat="1" x14ac:dyDescent="0.2">
      <c r="B164" s="189"/>
      <c r="C164" s="190"/>
      <c r="D164" s="186" t="s">
        <v>133</v>
      </c>
      <c r="E164" s="191" t="s">
        <v>19</v>
      </c>
      <c r="F164" s="192" t="s">
        <v>151</v>
      </c>
      <c r="G164" s="190"/>
      <c r="H164" s="193">
        <v>1</v>
      </c>
      <c r="I164" s="194"/>
      <c r="J164" s="190"/>
      <c r="K164" s="190"/>
      <c r="L164" s="195"/>
      <c r="M164" s="196"/>
      <c r="N164" s="197"/>
      <c r="O164" s="197"/>
      <c r="P164" s="197"/>
      <c r="Q164" s="197"/>
      <c r="R164" s="197"/>
      <c r="S164" s="197"/>
      <c r="T164" s="198"/>
      <c r="AT164" s="199" t="s">
        <v>133</v>
      </c>
      <c r="AU164" s="199" t="s">
        <v>84</v>
      </c>
      <c r="AV164" s="11" t="s">
        <v>84</v>
      </c>
      <c r="AW164" s="11" t="s">
        <v>35</v>
      </c>
      <c r="AX164" s="11" t="s">
        <v>74</v>
      </c>
      <c r="AY164" s="199" t="s">
        <v>122</v>
      </c>
    </row>
    <row r="165" spans="2:65" s="11" customFormat="1" x14ac:dyDescent="0.2">
      <c r="B165" s="189"/>
      <c r="C165" s="190"/>
      <c r="D165" s="186" t="s">
        <v>133</v>
      </c>
      <c r="E165" s="191" t="s">
        <v>19</v>
      </c>
      <c r="F165" s="192" t="s">
        <v>152</v>
      </c>
      <c r="G165" s="190"/>
      <c r="H165" s="193">
        <v>1.5</v>
      </c>
      <c r="I165" s="194"/>
      <c r="J165" s="190"/>
      <c r="K165" s="190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133</v>
      </c>
      <c r="AU165" s="199" t="s">
        <v>84</v>
      </c>
      <c r="AV165" s="11" t="s">
        <v>84</v>
      </c>
      <c r="AW165" s="11" t="s">
        <v>35</v>
      </c>
      <c r="AX165" s="11" t="s">
        <v>74</v>
      </c>
      <c r="AY165" s="199" t="s">
        <v>122</v>
      </c>
    </row>
    <row r="166" spans="2:65" s="12" customFormat="1" x14ac:dyDescent="0.2">
      <c r="B166" s="200"/>
      <c r="C166" s="201"/>
      <c r="D166" s="186" t="s">
        <v>133</v>
      </c>
      <c r="E166" s="202" t="s">
        <v>19</v>
      </c>
      <c r="F166" s="203" t="s">
        <v>153</v>
      </c>
      <c r="G166" s="201"/>
      <c r="H166" s="204">
        <v>8.5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133</v>
      </c>
      <c r="AU166" s="210" t="s">
        <v>84</v>
      </c>
      <c r="AV166" s="12" t="s">
        <v>129</v>
      </c>
      <c r="AW166" s="12" t="s">
        <v>35</v>
      </c>
      <c r="AX166" s="12" t="s">
        <v>82</v>
      </c>
      <c r="AY166" s="210" t="s">
        <v>122</v>
      </c>
    </row>
    <row r="167" spans="2:65" s="1" customFormat="1" ht="22.5" customHeight="1" x14ac:dyDescent="0.2">
      <c r="B167" s="34"/>
      <c r="C167" s="174" t="s">
        <v>225</v>
      </c>
      <c r="D167" s="174" t="s">
        <v>124</v>
      </c>
      <c r="E167" s="175" t="s">
        <v>226</v>
      </c>
      <c r="F167" s="176" t="s">
        <v>227</v>
      </c>
      <c r="G167" s="177" t="s">
        <v>228</v>
      </c>
      <c r="H167" s="178">
        <v>467.012</v>
      </c>
      <c r="I167" s="179"/>
      <c r="J167" s="180">
        <f>ROUND(I167*H167,2)</f>
        <v>0</v>
      </c>
      <c r="K167" s="176" t="s">
        <v>128</v>
      </c>
      <c r="L167" s="38"/>
      <c r="M167" s="181" t="s">
        <v>19</v>
      </c>
      <c r="N167" s="182" t="s">
        <v>45</v>
      </c>
      <c r="O167" s="60"/>
      <c r="P167" s="183">
        <f>O167*H167</f>
        <v>0</v>
      </c>
      <c r="Q167" s="183">
        <v>0</v>
      </c>
      <c r="R167" s="183">
        <f>Q167*H167</f>
        <v>0</v>
      </c>
      <c r="S167" s="183">
        <v>0.20499999999999999</v>
      </c>
      <c r="T167" s="184">
        <f>S167*H167</f>
        <v>95.737459999999999</v>
      </c>
      <c r="AR167" s="17" t="s">
        <v>129</v>
      </c>
      <c r="AT167" s="17" t="s">
        <v>124</v>
      </c>
      <c r="AU167" s="17" t="s">
        <v>84</v>
      </c>
      <c r="AY167" s="17" t="s">
        <v>122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7" t="s">
        <v>82</v>
      </c>
      <c r="BK167" s="185">
        <f>ROUND(I167*H167,2)</f>
        <v>0</v>
      </c>
      <c r="BL167" s="17" t="s">
        <v>129</v>
      </c>
      <c r="BM167" s="17" t="s">
        <v>229</v>
      </c>
    </row>
    <row r="168" spans="2:65" s="1" customFormat="1" ht="136.5" x14ac:dyDescent="0.2">
      <c r="B168" s="34"/>
      <c r="C168" s="35"/>
      <c r="D168" s="186" t="s">
        <v>131</v>
      </c>
      <c r="E168" s="35"/>
      <c r="F168" s="187" t="s">
        <v>230</v>
      </c>
      <c r="G168" s="35"/>
      <c r="H168" s="35"/>
      <c r="I168" s="103"/>
      <c r="J168" s="35"/>
      <c r="K168" s="35"/>
      <c r="L168" s="38"/>
      <c r="M168" s="188"/>
      <c r="N168" s="60"/>
      <c r="O168" s="60"/>
      <c r="P168" s="60"/>
      <c r="Q168" s="60"/>
      <c r="R168" s="60"/>
      <c r="S168" s="60"/>
      <c r="T168" s="61"/>
      <c r="AT168" s="17" t="s">
        <v>131</v>
      </c>
      <c r="AU168" s="17" t="s">
        <v>84</v>
      </c>
    </row>
    <row r="169" spans="2:65" s="11" customFormat="1" x14ac:dyDescent="0.2">
      <c r="B169" s="189"/>
      <c r="C169" s="190"/>
      <c r="D169" s="186" t="s">
        <v>133</v>
      </c>
      <c r="E169" s="191" t="s">
        <v>19</v>
      </c>
      <c r="F169" s="192" t="s">
        <v>231</v>
      </c>
      <c r="G169" s="190"/>
      <c r="H169" s="193">
        <v>56.4</v>
      </c>
      <c r="I169" s="194"/>
      <c r="J169" s="190"/>
      <c r="K169" s="190"/>
      <c r="L169" s="195"/>
      <c r="M169" s="196"/>
      <c r="N169" s="197"/>
      <c r="O169" s="197"/>
      <c r="P169" s="197"/>
      <c r="Q169" s="197"/>
      <c r="R169" s="197"/>
      <c r="S169" s="197"/>
      <c r="T169" s="198"/>
      <c r="AT169" s="199" t="s">
        <v>133</v>
      </c>
      <c r="AU169" s="199" t="s">
        <v>84</v>
      </c>
      <c r="AV169" s="11" t="s">
        <v>84</v>
      </c>
      <c r="AW169" s="11" t="s">
        <v>35</v>
      </c>
      <c r="AX169" s="11" t="s">
        <v>74</v>
      </c>
      <c r="AY169" s="199" t="s">
        <v>122</v>
      </c>
    </row>
    <row r="170" spans="2:65" s="11" customFormat="1" x14ac:dyDescent="0.2">
      <c r="B170" s="189"/>
      <c r="C170" s="190"/>
      <c r="D170" s="186" t="s">
        <v>133</v>
      </c>
      <c r="E170" s="191" t="s">
        <v>19</v>
      </c>
      <c r="F170" s="192" t="s">
        <v>232</v>
      </c>
      <c r="G170" s="190"/>
      <c r="H170" s="193">
        <v>118.57</v>
      </c>
      <c r="I170" s="194"/>
      <c r="J170" s="190"/>
      <c r="K170" s="190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133</v>
      </c>
      <c r="AU170" s="199" t="s">
        <v>84</v>
      </c>
      <c r="AV170" s="11" t="s">
        <v>84</v>
      </c>
      <c r="AW170" s="11" t="s">
        <v>35</v>
      </c>
      <c r="AX170" s="11" t="s">
        <v>74</v>
      </c>
      <c r="AY170" s="199" t="s">
        <v>122</v>
      </c>
    </row>
    <row r="171" spans="2:65" s="11" customFormat="1" x14ac:dyDescent="0.2">
      <c r="B171" s="189"/>
      <c r="C171" s="190"/>
      <c r="D171" s="186" t="s">
        <v>133</v>
      </c>
      <c r="E171" s="191" t="s">
        <v>19</v>
      </c>
      <c r="F171" s="192" t="s">
        <v>233</v>
      </c>
      <c r="G171" s="190"/>
      <c r="H171" s="193">
        <v>94.822000000000003</v>
      </c>
      <c r="I171" s="194"/>
      <c r="J171" s="190"/>
      <c r="K171" s="190"/>
      <c r="L171" s="195"/>
      <c r="M171" s="196"/>
      <c r="N171" s="197"/>
      <c r="O171" s="197"/>
      <c r="P171" s="197"/>
      <c r="Q171" s="197"/>
      <c r="R171" s="197"/>
      <c r="S171" s="197"/>
      <c r="T171" s="198"/>
      <c r="AT171" s="199" t="s">
        <v>133</v>
      </c>
      <c r="AU171" s="199" t="s">
        <v>84</v>
      </c>
      <c r="AV171" s="11" t="s">
        <v>84</v>
      </c>
      <c r="AW171" s="11" t="s">
        <v>35</v>
      </c>
      <c r="AX171" s="11" t="s">
        <v>74</v>
      </c>
      <c r="AY171" s="199" t="s">
        <v>122</v>
      </c>
    </row>
    <row r="172" spans="2:65" s="11" customFormat="1" x14ac:dyDescent="0.2">
      <c r="B172" s="189"/>
      <c r="C172" s="190"/>
      <c r="D172" s="186" t="s">
        <v>133</v>
      </c>
      <c r="E172" s="191" t="s">
        <v>19</v>
      </c>
      <c r="F172" s="192" t="s">
        <v>234</v>
      </c>
      <c r="G172" s="190"/>
      <c r="H172" s="193">
        <v>26.62</v>
      </c>
      <c r="I172" s="194"/>
      <c r="J172" s="190"/>
      <c r="K172" s="190"/>
      <c r="L172" s="195"/>
      <c r="M172" s="196"/>
      <c r="N172" s="197"/>
      <c r="O172" s="197"/>
      <c r="P172" s="197"/>
      <c r="Q172" s="197"/>
      <c r="R172" s="197"/>
      <c r="S172" s="197"/>
      <c r="T172" s="198"/>
      <c r="AT172" s="199" t="s">
        <v>133</v>
      </c>
      <c r="AU172" s="199" t="s">
        <v>84</v>
      </c>
      <c r="AV172" s="11" t="s">
        <v>84</v>
      </c>
      <c r="AW172" s="11" t="s">
        <v>35</v>
      </c>
      <c r="AX172" s="11" t="s">
        <v>74</v>
      </c>
      <c r="AY172" s="199" t="s">
        <v>122</v>
      </c>
    </row>
    <row r="173" spans="2:65" s="11" customFormat="1" x14ac:dyDescent="0.2">
      <c r="B173" s="189"/>
      <c r="C173" s="190"/>
      <c r="D173" s="186" t="s">
        <v>133</v>
      </c>
      <c r="E173" s="191" t="s">
        <v>19</v>
      </c>
      <c r="F173" s="192" t="s">
        <v>235</v>
      </c>
      <c r="G173" s="190"/>
      <c r="H173" s="193">
        <v>32</v>
      </c>
      <c r="I173" s="194"/>
      <c r="J173" s="190"/>
      <c r="K173" s="190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133</v>
      </c>
      <c r="AU173" s="199" t="s">
        <v>84</v>
      </c>
      <c r="AV173" s="11" t="s">
        <v>84</v>
      </c>
      <c r="AW173" s="11" t="s">
        <v>35</v>
      </c>
      <c r="AX173" s="11" t="s">
        <v>74</v>
      </c>
      <c r="AY173" s="199" t="s">
        <v>122</v>
      </c>
    </row>
    <row r="174" spans="2:65" s="11" customFormat="1" x14ac:dyDescent="0.2">
      <c r="B174" s="189"/>
      <c r="C174" s="190"/>
      <c r="D174" s="186" t="s">
        <v>133</v>
      </c>
      <c r="E174" s="191" t="s">
        <v>19</v>
      </c>
      <c r="F174" s="192" t="s">
        <v>236</v>
      </c>
      <c r="G174" s="190"/>
      <c r="H174" s="193">
        <v>103.3</v>
      </c>
      <c r="I174" s="194"/>
      <c r="J174" s="190"/>
      <c r="K174" s="190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133</v>
      </c>
      <c r="AU174" s="199" t="s">
        <v>84</v>
      </c>
      <c r="AV174" s="11" t="s">
        <v>84</v>
      </c>
      <c r="AW174" s="11" t="s">
        <v>35</v>
      </c>
      <c r="AX174" s="11" t="s">
        <v>74</v>
      </c>
      <c r="AY174" s="199" t="s">
        <v>122</v>
      </c>
    </row>
    <row r="175" spans="2:65" s="11" customFormat="1" x14ac:dyDescent="0.2">
      <c r="B175" s="189"/>
      <c r="C175" s="190"/>
      <c r="D175" s="186" t="s">
        <v>133</v>
      </c>
      <c r="E175" s="191" t="s">
        <v>19</v>
      </c>
      <c r="F175" s="192" t="s">
        <v>237</v>
      </c>
      <c r="G175" s="190"/>
      <c r="H175" s="193">
        <v>35.299999999999997</v>
      </c>
      <c r="I175" s="194"/>
      <c r="J175" s="190"/>
      <c r="K175" s="190"/>
      <c r="L175" s="195"/>
      <c r="M175" s="196"/>
      <c r="N175" s="197"/>
      <c r="O175" s="197"/>
      <c r="P175" s="197"/>
      <c r="Q175" s="197"/>
      <c r="R175" s="197"/>
      <c r="S175" s="197"/>
      <c r="T175" s="198"/>
      <c r="AT175" s="199" t="s">
        <v>133</v>
      </c>
      <c r="AU175" s="199" t="s">
        <v>84</v>
      </c>
      <c r="AV175" s="11" t="s">
        <v>84</v>
      </c>
      <c r="AW175" s="11" t="s">
        <v>35</v>
      </c>
      <c r="AX175" s="11" t="s">
        <v>74</v>
      </c>
      <c r="AY175" s="199" t="s">
        <v>122</v>
      </c>
    </row>
    <row r="176" spans="2:65" s="12" customFormat="1" x14ac:dyDescent="0.2">
      <c r="B176" s="200"/>
      <c r="C176" s="201"/>
      <c r="D176" s="186" t="s">
        <v>133</v>
      </c>
      <c r="E176" s="202" t="s">
        <v>19</v>
      </c>
      <c r="F176" s="203" t="s">
        <v>153</v>
      </c>
      <c r="G176" s="201"/>
      <c r="H176" s="204">
        <v>467.01200000000006</v>
      </c>
      <c r="I176" s="205"/>
      <c r="J176" s="201"/>
      <c r="K176" s="201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133</v>
      </c>
      <c r="AU176" s="210" t="s">
        <v>84</v>
      </c>
      <c r="AV176" s="12" t="s">
        <v>129</v>
      </c>
      <c r="AW176" s="12" t="s">
        <v>35</v>
      </c>
      <c r="AX176" s="12" t="s">
        <v>82</v>
      </c>
      <c r="AY176" s="210" t="s">
        <v>122</v>
      </c>
    </row>
    <row r="177" spans="2:65" s="1" customFormat="1" ht="22.5" customHeight="1" x14ac:dyDescent="0.2">
      <c r="B177" s="34"/>
      <c r="C177" s="174" t="s">
        <v>238</v>
      </c>
      <c r="D177" s="174" t="s">
        <v>124</v>
      </c>
      <c r="E177" s="175" t="s">
        <v>239</v>
      </c>
      <c r="F177" s="176" t="s">
        <v>240</v>
      </c>
      <c r="G177" s="177" t="s">
        <v>241</v>
      </c>
      <c r="H177" s="178">
        <v>5.8</v>
      </c>
      <c r="I177" s="179"/>
      <c r="J177" s="180">
        <f>ROUND(I177*H177,2)</f>
        <v>0</v>
      </c>
      <c r="K177" s="176" t="s">
        <v>128</v>
      </c>
      <c r="L177" s="38"/>
      <c r="M177" s="181" t="s">
        <v>19</v>
      </c>
      <c r="N177" s="182" t="s">
        <v>45</v>
      </c>
      <c r="O177" s="60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17" t="s">
        <v>129</v>
      </c>
      <c r="AT177" s="17" t="s">
        <v>124</v>
      </c>
      <c r="AU177" s="17" t="s">
        <v>84</v>
      </c>
      <c r="AY177" s="17" t="s">
        <v>122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82</v>
      </c>
      <c r="BK177" s="185">
        <f>ROUND(I177*H177,2)</f>
        <v>0</v>
      </c>
      <c r="BL177" s="17" t="s">
        <v>129</v>
      </c>
      <c r="BM177" s="17" t="s">
        <v>242</v>
      </c>
    </row>
    <row r="178" spans="2:65" s="1" customFormat="1" ht="175.5" x14ac:dyDescent="0.2">
      <c r="B178" s="34"/>
      <c r="C178" s="35"/>
      <c r="D178" s="186" t="s">
        <v>131</v>
      </c>
      <c r="E178" s="35"/>
      <c r="F178" s="187" t="s">
        <v>243</v>
      </c>
      <c r="G178" s="35"/>
      <c r="H178" s="35"/>
      <c r="I178" s="103"/>
      <c r="J178" s="35"/>
      <c r="K178" s="35"/>
      <c r="L178" s="38"/>
      <c r="M178" s="188"/>
      <c r="N178" s="60"/>
      <c r="O178" s="60"/>
      <c r="P178" s="60"/>
      <c r="Q178" s="60"/>
      <c r="R178" s="60"/>
      <c r="S178" s="60"/>
      <c r="T178" s="61"/>
      <c r="AT178" s="17" t="s">
        <v>131</v>
      </c>
      <c r="AU178" s="17" t="s">
        <v>84</v>
      </c>
    </row>
    <row r="179" spans="2:65" s="11" customFormat="1" x14ac:dyDescent="0.2">
      <c r="B179" s="189"/>
      <c r="C179" s="190"/>
      <c r="D179" s="186" t="s">
        <v>133</v>
      </c>
      <c r="E179" s="191" t="s">
        <v>19</v>
      </c>
      <c r="F179" s="192" t="s">
        <v>244</v>
      </c>
      <c r="G179" s="190"/>
      <c r="H179" s="193">
        <v>5.8</v>
      </c>
      <c r="I179" s="194"/>
      <c r="J179" s="190"/>
      <c r="K179" s="190"/>
      <c r="L179" s="195"/>
      <c r="M179" s="196"/>
      <c r="N179" s="197"/>
      <c r="O179" s="197"/>
      <c r="P179" s="197"/>
      <c r="Q179" s="197"/>
      <c r="R179" s="197"/>
      <c r="S179" s="197"/>
      <c r="T179" s="198"/>
      <c r="AT179" s="199" t="s">
        <v>133</v>
      </c>
      <c r="AU179" s="199" t="s">
        <v>84</v>
      </c>
      <c r="AV179" s="11" t="s">
        <v>84</v>
      </c>
      <c r="AW179" s="11" t="s">
        <v>35</v>
      </c>
      <c r="AX179" s="11" t="s">
        <v>82</v>
      </c>
      <c r="AY179" s="199" t="s">
        <v>122</v>
      </c>
    </row>
    <row r="180" spans="2:65" s="1" customFormat="1" ht="22.5" customHeight="1" x14ac:dyDescent="0.2">
      <c r="B180" s="34"/>
      <c r="C180" s="174" t="s">
        <v>245</v>
      </c>
      <c r="D180" s="174" t="s">
        <v>124</v>
      </c>
      <c r="E180" s="175" t="s">
        <v>246</v>
      </c>
      <c r="F180" s="176" t="s">
        <v>247</v>
      </c>
      <c r="G180" s="177" t="s">
        <v>241</v>
      </c>
      <c r="H180" s="178">
        <v>680.03</v>
      </c>
      <c r="I180" s="179"/>
      <c r="J180" s="180">
        <f>ROUND(I180*H180,2)</f>
        <v>0</v>
      </c>
      <c r="K180" s="176" t="s">
        <v>128</v>
      </c>
      <c r="L180" s="38"/>
      <c r="M180" s="181" t="s">
        <v>19</v>
      </c>
      <c r="N180" s="182" t="s">
        <v>45</v>
      </c>
      <c r="O180" s="60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17" t="s">
        <v>129</v>
      </c>
      <c r="AT180" s="17" t="s">
        <v>124</v>
      </c>
      <c r="AU180" s="17" t="s">
        <v>84</v>
      </c>
      <c r="AY180" s="17" t="s">
        <v>122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82</v>
      </c>
      <c r="BK180" s="185">
        <f>ROUND(I180*H180,2)</f>
        <v>0</v>
      </c>
      <c r="BL180" s="17" t="s">
        <v>129</v>
      </c>
      <c r="BM180" s="17" t="s">
        <v>248</v>
      </c>
    </row>
    <row r="181" spans="2:65" s="1" customFormat="1" ht="78" x14ac:dyDescent="0.2">
      <c r="B181" s="34"/>
      <c r="C181" s="35"/>
      <c r="D181" s="186" t="s">
        <v>131</v>
      </c>
      <c r="E181" s="35"/>
      <c r="F181" s="187" t="s">
        <v>249</v>
      </c>
      <c r="G181" s="35"/>
      <c r="H181" s="35"/>
      <c r="I181" s="103"/>
      <c r="J181" s="35"/>
      <c r="K181" s="35"/>
      <c r="L181" s="38"/>
      <c r="M181" s="188"/>
      <c r="N181" s="60"/>
      <c r="O181" s="60"/>
      <c r="P181" s="60"/>
      <c r="Q181" s="60"/>
      <c r="R181" s="60"/>
      <c r="S181" s="60"/>
      <c r="T181" s="61"/>
      <c r="AT181" s="17" t="s">
        <v>131</v>
      </c>
      <c r="AU181" s="17" t="s">
        <v>84</v>
      </c>
    </row>
    <row r="182" spans="2:65" s="11" customFormat="1" x14ac:dyDescent="0.2">
      <c r="B182" s="189"/>
      <c r="C182" s="190"/>
      <c r="D182" s="186" t="s">
        <v>133</v>
      </c>
      <c r="E182" s="191" t="s">
        <v>19</v>
      </c>
      <c r="F182" s="192" t="s">
        <v>250</v>
      </c>
      <c r="G182" s="190"/>
      <c r="H182" s="193">
        <v>220.06899999999999</v>
      </c>
      <c r="I182" s="194"/>
      <c r="J182" s="190"/>
      <c r="K182" s="190"/>
      <c r="L182" s="195"/>
      <c r="M182" s="196"/>
      <c r="N182" s="197"/>
      <c r="O182" s="197"/>
      <c r="P182" s="197"/>
      <c r="Q182" s="197"/>
      <c r="R182" s="197"/>
      <c r="S182" s="197"/>
      <c r="T182" s="198"/>
      <c r="AT182" s="199" t="s">
        <v>133</v>
      </c>
      <c r="AU182" s="199" t="s">
        <v>84</v>
      </c>
      <c r="AV182" s="11" t="s">
        <v>84</v>
      </c>
      <c r="AW182" s="11" t="s">
        <v>35</v>
      </c>
      <c r="AX182" s="11" t="s">
        <v>74</v>
      </c>
      <c r="AY182" s="199" t="s">
        <v>122</v>
      </c>
    </row>
    <row r="183" spans="2:65" s="11" customFormat="1" x14ac:dyDescent="0.2">
      <c r="B183" s="189"/>
      <c r="C183" s="190"/>
      <c r="D183" s="186" t="s">
        <v>133</v>
      </c>
      <c r="E183" s="191" t="s">
        <v>19</v>
      </c>
      <c r="F183" s="192" t="s">
        <v>251</v>
      </c>
      <c r="G183" s="190"/>
      <c r="H183" s="193">
        <v>459.96100000000001</v>
      </c>
      <c r="I183" s="194"/>
      <c r="J183" s="190"/>
      <c r="K183" s="190"/>
      <c r="L183" s="195"/>
      <c r="M183" s="196"/>
      <c r="N183" s="197"/>
      <c r="O183" s="197"/>
      <c r="P183" s="197"/>
      <c r="Q183" s="197"/>
      <c r="R183" s="197"/>
      <c r="S183" s="197"/>
      <c r="T183" s="198"/>
      <c r="AT183" s="199" t="s">
        <v>133</v>
      </c>
      <c r="AU183" s="199" t="s">
        <v>84</v>
      </c>
      <c r="AV183" s="11" t="s">
        <v>84</v>
      </c>
      <c r="AW183" s="11" t="s">
        <v>35</v>
      </c>
      <c r="AX183" s="11" t="s">
        <v>74</v>
      </c>
      <c r="AY183" s="199" t="s">
        <v>122</v>
      </c>
    </row>
    <row r="184" spans="2:65" s="12" customFormat="1" x14ac:dyDescent="0.2">
      <c r="B184" s="200"/>
      <c r="C184" s="201"/>
      <c r="D184" s="186" t="s">
        <v>133</v>
      </c>
      <c r="E184" s="202" t="s">
        <v>19</v>
      </c>
      <c r="F184" s="203" t="s">
        <v>153</v>
      </c>
      <c r="G184" s="201"/>
      <c r="H184" s="204">
        <v>680.03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133</v>
      </c>
      <c r="AU184" s="210" t="s">
        <v>84</v>
      </c>
      <c r="AV184" s="12" t="s">
        <v>129</v>
      </c>
      <c r="AW184" s="12" t="s">
        <v>35</v>
      </c>
      <c r="AX184" s="12" t="s">
        <v>82</v>
      </c>
      <c r="AY184" s="210" t="s">
        <v>122</v>
      </c>
    </row>
    <row r="185" spans="2:65" s="1" customFormat="1" ht="22.5" customHeight="1" x14ac:dyDescent="0.2">
      <c r="B185" s="34"/>
      <c r="C185" s="174" t="s">
        <v>252</v>
      </c>
      <c r="D185" s="174" t="s">
        <v>124</v>
      </c>
      <c r="E185" s="175" t="s">
        <v>253</v>
      </c>
      <c r="F185" s="176" t="s">
        <v>254</v>
      </c>
      <c r="G185" s="177" t="s">
        <v>241</v>
      </c>
      <c r="H185" s="178">
        <v>11.05</v>
      </c>
      <c r="I185" s="179"/>
      <c r="J185" s="180">
        <f>ROUND(I185*H185,2)</f>
        <v>0</v>
      </c>
      <c r="K185" s="176" t="s">
        <v>128</v>
      </c>
      <c r="L185" s="38"/>
      <c r="M185" s="181" t="s">
        <v>19</v>
      </c>
      <c r="N185" s="182" t="s">
        <v>45</v>
      </c>
      <c r="O185" s="60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AR185" s="17" t="s">
        <v>129</v>
      </c>
      <c r="AT185" s="17" t="s">
        <v>124</v>
      </c>
      <c r="AU185" s="17" t="s">
        <v>84</v>
      </c>
      <c r="AY185" s="17" t="s">
        <v>122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7" t="s">
        <v>82</v>
      </c>
      <c r="BK185" s="185">
        <f>ROUND(I185*H185,2)</f>
        <v>0</v>
      </c>
      <c r="BL185" s="17" t="s">
        <v>129</v>
      </c>
      <c r="BM185" s="17" t="s">
        <v>255</v>
      </c>
    </row>
    <row r="186" spans="2:65" s="1" customFormat="1" ht="146.25" x14ac:dyDescent="0.2">
      <c r="B186" s="34"/>
      <c r="C186" s="35"/>
      <c r="D186" s="186" t="s">
        <v>131</v>
      </c>
      <c r="E186" s="35"/>
      <c r="F186" s="187" t="s">
        <v>256</v>
      </c>
      <c r="G186" s="35"/>
      <c r="H186" s="35"/>
      <c r="I186" s="103"/>
      <c r="J186" s="35"/>
      <c r="K186" s="35"/>
      <c r="L186" s="38"/>
      <c r="M186" s="188"/>
      <c r="N186" s="60"/>
      <c r="O186" s="60"/>
      <c r="P186" s="60"/>
      <c r="Q186" s="60"/>
      <c r="R186" s="60"/>
      <c r="S186" s="60"/>
      <c r="T186" s="61"/>
      <c r="AT186" s="17" t="s">
        <v>131</v>
      </c>
      <c r="AU186" s="17" t="s">
        <v>84</v>
      </c>
    </row>
    <row r="187" spans="2:65" s="11" customFormat="1" x14ac:dyDescent="0.2">
      <c r="B187" s="189"/>
      <c r="C187" s="190"/>
      <c r="D187" s="186" t="s">
        <v>133</v>
      </c>
      <c r="E187" s="191" t="s">
        <v>19</v>
      </c>
      <c r="F187" s="192" t="s">
        <v>257</v>
      </c>
      <c r="G187" s="190"/>
      <c r="H187" s="193">
        <v>7.8</v>
      </c>
      <c r="I187" s="194"/>
      <c r="J187" s="190"/>
      <c r="K187" s="190"/>
      <c r="L187" s="195"/>
      <c r="M187" s="196"/>
      <c r="N187" s="197"/>
      <c r="O187" s="197"/>
      <c r="P187" s="197"/>
      <c r="Q187" s="197"/>
      <c r="R187" s="197"/>
      <c r="S187" s="197"/>
      <c r="T187" s="198"/>
      <c r="AT187" s="199" t="s">
        <v>133</v>
      </c>
      <c r="AU187" s="199" t="s">
        <v>84</v>
      </c>
      <c r="AV187" s="11" t="s">
        <v>84</v>
      </c>
      <c r="AW187" s="11" t="s">
        <v>35</v>
      </c>
      <c r="AX187" s="11" t="s">
        <v>74</v>
      </c>
      <c r="AY187" s="199" t="s">
        <v>122</v>
      </c>
    </row>
    <row r="188" spans="2:65" s="11" customFormat="1" x14ac:dyDescent="0.2">
      <c r="B188" s="189"/>
      <c r="C188" s="190"/>
      <c r="D188" s="186" t="s">
        <v>133</v>
      </c>
      <c r="E188" s="191" t="s">
        <v>19</v>
      </c>
      <c r="F188" s="192" t="s">
        <v>258</v>
      </c>
      <c r="G188" s="190"/>
      <c r="H188" s="193">
        <v>1.3</v>
      </c>
      <c r="I188" s="194"/>
      <c r="J188" s="190"/>
      <c r="K188" s="190"/>
      <c r="L188" s="195"/>
      <c r="M188" s="196"/>
      <c r="N188" s="197"/>
      <c r="O188" s="197"/>
      <c r="P188" s="197"/>
      <c r="Q188" s="197"/>
      <c r="R188" s="197"/>
      <c r="S188" s="197"/>
      <c r="T188" s="198"/>
      <c r="AT188" s="199" t="s">
        <v>133</v>
      </c>
      <c r="AU188" s="199" t="s">
        <v>84</v>
      </c>
      <c r="AV188" s="11" t="s">
        <v>84</v>
      </c>
      <c r="AW188" s="11" t="s">
        <v>35</v>
      </c>
      <c r="AX188" s="11" t="s">
        <v>74</v>
      </c>
      <c r="AY188" s="199" t="s">
        <v>122</v>
      </c>
    </row>
    <row r="189" spans="2:65" s="11" customFormat="1" x14ac:dyDescent="0.2">
      <c r="B189" s="189"/>
      <c r="C189" s="190"/>
      <c r="D189" s="186" t="s">
        <v>133</v>
      </c>
      <c r="E189" s="191" t="s">
        <v>19</v>
      </c>
      <c r="F189" s="192" t="s">
        <v>259</v>
      </c>
      <c r="G189" s="190"/>
      <c r="H189" s="193">
        <v>1.95</v>
      </c>
      <c r="I189" s="194"/>
      <c r="J189" s="190"/>
      <c r="K189" s="190"/>
      <c r="L189" s="195"/>
      <c r="M189" s="196"/>
      <c r="N189" s="197"/>
      <c r="O189" s="197"/>
      <c r="P189" s="197"/>
      <c r="Q189" s="197"/>
      <c r="R189" s="197"/>
      <c r="S189" s="197"/>
      <c r="T189" s="198"/>
      <c r="AT189" s="199" t="s">
        <v>133</v>
      </c>
      <c r="AU189" s="199" t="s">
        <v>84</v>
      </c>
      <c r="AV189" s="11" t="s">
        <v>84</v>
      </c>
      <c r="AW189" s="11" t="s">
        <v>35</v>
      </c>
      <c r="AX189" s="11" t="s">
        <v>74</v>
      </c>
      <c r="AY189" s="199" t="s">
        <v>122</v>
      </c>
    </row>
    <row r="190" spans="2:65" s="12" customFormat="1" x14ac:dyDescent="0.2">
      <c r="B190" s="200"/>
      <c r="C190" s="201"/>
      <c r="D190" s="186" t="s">
        <v>133</v>
      </c>
      <c r="E190" s="202" t="s">
        <v>19</v>
      </c>
      <c r="F190" s="203" t="s">
        <v>153</v>
      </c>
      <c r="G190" s="201"/>
      <c r="H190" s="204">
        <v>11.049999999999999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133</v>
      </c>
      <c r="AU190" s="210" t="s">
        <v>84</v>
      </c>
      <c r="AV190" s="12" t="s">
        <v>129</v>
      </c>
      <c r="AW190" s="12" t="s">
        <v>35</v>
      </c>
      <c r="AX190" s="12" t="s">
        <v>82</v>
      </c>
      <c r="AY190" s="210" t="s">
        <v>122</v>
      </c>
    </row>
    <row r="191" spans="2:65" s="1" customFormat="1" ht="22.5" customHeight="1" x14ac:dyDescent="0.2">
      <c r="B191" s="34"/>
      <c r="C191" s="174" t="s">
        <v>260</v>
      </c>
      <c r="D191" s="174" t="s">
        <v>124</v>
      </c>
      <c r="E191" s="175" t="s">
        <v>261</v>
      </c>
      <c r="F191" s="176" t="s">
        <v>262</v>
      </c>
      <c r="G191" s="177" t="s">
        <v>241</v>
      </c>
      <c r="H191" s="178">
        <v>2.3039999999999998</v>
      </c>
      <c r="I191" s="179"/>
      <c r="J191" s="180">
        <f>ROUND(I191*H191,2)</f>
        <v>0</v>
      </c>
      <c r="K191" s="176" t="s">
        <v>128</v>
      </c>
      <c r="L191" s="38"/>
      <c r="M191" s="181" t="s">
        <v>19</v>
      </c>
      <c r="N191" s="182" t="s">
        <v>45</v>
      </c>
      <c r="O191" s="60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AR191" s="17" t="s">
        <v>129</v>
      </c>
      <c r="AT191" s="17" t="s">
        <v>124</v>
      </c>
      <c r="AU191" s="17" t="s">
        <v>84</v>
      </c>
      <c r="AY191" s="17" t="s">
        <v>122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7" t="s">
        <v>82</v>
      </c>
      <c r="BK191" s="185">
        <f>ROUND(I191*H191,2)</f>
        <v>0</v>
      </c>
      <c r="BL191" s="17" t="s">
        <v>129</v>
      </c>
      <c r="BM191" s="17" t="s">
        <v>263</v>
      </c>
    </row>
    <row r="192" spans="2:65" s="1" customFormat="1" ht="146.25" x14ac:dyDescent="0.2">
      <c r="B192" s="34"/>
      <c r="C192" s="35"/>
      <c r="D192" s="186" t="s">
        <v>131</v>
      </c>
      <c r="E192" s="35"/>
      <c r="F192" s="187" t="s">
        <v>264</v>
      </c>
      <c r="G192" s="35"/>
      <c r="H192" s="35"/>
      <c r="I192" s="103"/>
      <c r="J192" s="35"/>
      <c r="K192" s="35"/>
      <c r="L192" s="38"/>
      <c r="M192" s="188"/>
      <c r="N192" s="60"/>
      <c r="O192" s="60"/>
      <c r="P192" s="60"/>
      <c r="Q192" s="60"/>
      <c r="R192" s="60"/>
      <c r="S192" s="60"/>
      <c r="T192" s="61"/>
      <c r="AT192" s="17" t="s">
        <v>131</v>
      </c>
      <c r="AU192" s="17" t="s">
        <v>84</v>
      </c>
    </row>
    <row r="193" spans="2:65" s="11" customFormat="1" x14ac:dyDescent="0.2">
      <c r="B193" s="189"/>
      <c r="C193" s="190"/>
      <c r="D193" s="186" t="s">
        <v>133</v>
      </c>
      <c r="E193" s="191" t="s">
        <v>19</v>
      </c>
      <c r="F193" s="192" t="s">
        <v>265</v>
      </c>
      <c r="G193" s="190"/>
      <c r="H193" s="193">
        <v>2.3039999999999998</v>
      </c>
      <c r="I193" s="194"/>
      <c r="J193" s="190"/>
      <c r="K193" s="190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133</v>
      </c>
      <c r="AU193" s="199" t="s">
        <v>84</v>
      </c>
      <c r="AV193" s="11" t="s">
        <v>84</v>
      </c>
      <c r="AW193" s="11" t="s">
        <v>35</v>
      </c>
      <c r="AX193" s="11" t="s">
        <v>82</v>
      </c>
      <c r="AY193" s="199" t="s">
        <v>122</v>
      </c>
    </row>
    <row r="194" spans="2:65" s="1" customFormat="1" ht="22.5" customHeight="1" x14ac:dyDescent="0.2">
      <c r="B194" s="34"/>
      <c r="C194" s="174" t="s">
        <v>7</v>
      </c>
      <c r="D194" s="174" t="s">
        <v>124</v>
      </c>
      <c r="E194" s="175" t="s">
        <v>266</v>
      </c>
      <c r="F194" s="176" t="s">
        <v>267</v>
      </c>
      <c r="G194" s="177" t="s">
        <v>241</v>
      </c>
      <c r="H194" s="178">
        <v>2.3039999999999998</v>
      </c>
      <c r="I194" s="179"/>
      <c r="J194" s="180">
        <f>ROUND(I194*H194,2)</f>
        <v>0</v>
      </c>
      <c r="K194" s="176" t="s">
        <v>128</v>
      </c>
      <c r="L194" s="38"/>
      <c r="M194" s="181" t="s">
        <v>19</v>
      </c>
      <c r="N194" s="182" t="s">
        <v>45</v>
      </c>
      <c r="O194" s="60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AR194" s="17" t="s">
        <v>129</v>
      </c>
      <c r="AT194" s="17" t="s">
        <v>124</v>
      </c>
      <c r="AU194" s="17" t="s">
        <v>84</v>
      </c>
      <c r="AY194" s="17" t="s">
        <v>122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7" t="s">
        <v>82</v>
      </c>
      <c r="BK194" s="185">
        <f>ROUND(I194*H194,2)</f>
        <v>0</v>
      </c>
      <c r="BL194" s="17" t="s">
        <v>129</v>
      </c>
      <c r="BM194" s="17" t="s">
        <v>268</v>
      </c>
    </row>
    <row r="195" spans="2:65" s="1" customFormat="1" ht="58.5" x14ac:dyDescent="0.2">
      <c r="B195" s="34"/>
      <c r="C195" s="35"/>
      <c r="D195" s="186" t="s">
        <v>131</v>
      </c>
      <c r="E195" s="35"/>
      <c r="F195" s="187" t="s">
        <v>269</v>
      </c>
      <c r="G195" s="35"/>
      <c r="H195" s="35"/>
      <c r="I195" s="103"/>
      <c r="J195" s="35"/>
      <c r="K195" s="35"/>
      <c r="L195" s="38"/>
      <c r="M195" s="188"/>
      <c r="N195" s="60"/>
      <c r="O195" s="60"/>
      <c r="P195" s="60"/>
      <c r="Q195" s="60"/>
      <c r="R195" s="60"/>
      <c r="S195" s="60"/>
      <c r="T195" s="61"/>
      <c r="AT195" s="17" t="s">
        <v>131</v>
      </c>
      <c r="AU195" s="17" t="s">
        <v>84</v>
      </c>
    </row>
    <row r="196" spans="2:65" s="1" customFormat="1" ht="22.5" customHeight="1" x14ac:dyDescent="0.2">
      <c r="B196" s="34"/>
      <c r="C196" s="174" t="s">
        <v>270</v>
      </c>
      <c r="D196" s="174" t="s">
        <v>124</v>
      </c>
      <c r="E196" s="175" t="s">
        <v>271</v>
      </c>
      <c r="F196" s="176" t="s">
        <v>272</v>
      </c>
      <c r="G196" s="177" t="s">
        <v>137</v>
      </c>
      <c r="H196" s="178">
        <v>3</v>
      </c>
      <c r="I196" s="179"/>
      <c r="J196" s="180">
        <f>ROUND(I196*H196,2)</f>
        <v>0</v>
      </c>
      <c r="K196" s="176" t="s">
        <v>128</v>
      </c>
      <c r="L196" s="38"/>
      <c r="M196" s="181" t="s">
        <v>19</v>
      </c>
      <c r="N196" s="182" t="s">
        <v>45</v>
      </c>
      <c r="O196" s="60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AR196" s="17" t="s">
        <v>129</v>
      </c>
      <c r="AT196" s="17" t="s">
        <v>124</v>
      </c>
      <c r="AU196" s="17" t="s">
        <v>84</v>
      </c>
      <c r="AY196" s="17" t="s">
        <v>122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7" t="s">
        <v>82</v>
      </c>
      <c r="BK196" s="185">
        <f>ROUND(I196*H196,2)</f>
        <v>0</v>
      </c>
      <c r="BL196" s="17" t="s">
        <v>129</v>
      </c>
      <c r="BM196" s="17" t="s">
        <v>273</v>
      </c>
    </row>
    <row r="197" spans="2:65" s="1" customFormat="1" ht="39" x14ac:dyDescent="0.2">
      <c r="B197" s="34"/>
      <c r="C197" s="35"/>
      <c r="D197" s="186" t="s">
        <v>131</v>
      </c>
      <c r="E197" s="35"/>
      <c r="F197" s="187" t="s">
        <v>274</v>
      </c>
      <c r="G197" s="35"/>
      <c r="H197" s="35"/>
      <c r="I197" s="103"/>
      <c r="J197" s="35"/>
      <c r="K197" s="35"/>
      <c r="L197" s="38"/>
      <c r="M197" s="188"/>
      <c r="N197" s="60"/>
      <c r="O197" s="60"/>
      <c r="P197" s="60"/>
      <c r="Q197" s="60"/>
      <c r="R197" s="60"/>
      <c r="S197" s="60"/>
      <c r="T197" s="61"/>
      <c r="AT197" s="17" t="s">
        <v>131</v>
      </c>
      <c r="AU197" s="17" t="s">
        <v>84</v>
      </c>
    </row>
    <row r="198" spans="2:65" s="1" customFormat="1" ht="22.5" customHeight="1" x14ac:dyDescent="0.2">
      <c r="B198" s="34"/>
      <c r="C198" s="174" t="s">
        <v>275</v>
      </c>
      <c r="D198" s="174" t="s">
        <v>124</v>
      </c>
      <c r="E198" s="175" t="s">
        <v>276</v>
      </c>
      <c r="F198" s="176" t="s">
        <v>277</v>
      </c>
      <c r="G198" s="177" t="s">
        <v>137</v>
      </c>
      <c r="H198" s="178">
        <v>3</v>
      </c>
      <c r="I198" s="179"/>
      <c r="J198" s="180">
        <f>ROUND(I198*H198,2)</f>
        <v>0</v>
      </c>
      <c r="K198" s="176" t="s">
        <v>128</v>
      </c>
      <c r="L198" s="38"/>
      <c r="M198" s="181" t="s">
        <v>19</v>
      </c>
      <c r="N198" s="182" t="s">
        <v>45</v>
      </c>
      <c r="O198" s="60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17" t="s">
        <v>129</v>
      </c>
      <c r="AT198" s="17" t="s">
        <v>124</v>
      </c>
      <c r="AU198" s="17" t="s">
        <v>84</v>
      </c>
      <c r="AY198" s="17" t="s">
        <v>122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7" t="s">
        <v>82</v>
      </c>
      <c r="BK198" s="185">
        <f>ROUND(I198*H198,2)</f>
        <v>0</v>
      </c>
      <c r="BL198" s="17" t="s">
        <v>129</v>
      </c>
      <c r="BM198" s="17" t="s">
        <v>278</v>
      </c>
    </row>
    <row r="199" spans="2:65" s="1" customFormat="1" ht="39" x14ac:dyDescent="0.2">
      <c r="B199" s="34"/>
      <c r="C199" s="35"/>
      <c r="D199" s="186" t="s">
        <v>131</v>
      </c>
      <c r="E199" s="35"/>
      <c r="F199" s="187" t="s">
        <v>274</v>
      </c>
      <c r="G199" s="35"/>
      <c r="H199" s="35"/>
      <c r="I199" s="103"/>
      <c r="J199" s="35"/>
      <c r="K199" s="35"/>
      <c r="L199" s="38"/>
      <c r="M199" s="188"/>
      <c r="N199" s="60"/>
      <c r="O199" s="60"/>
      <c r="P199" s="60"/>
      <c r="Q199" s="60"/>
      <c r="R199" s="60"/>
      <c r="S199" s="60"/>
      <c r="T199" s="61"/>
      <c r="AT199" s="17" t="s">
        <v>131</v>
      </c>
      <c r="AU199" s="17" t="s">
        <v>84</v>
      </c>
    </row>
    <row r="200" spans="2:65" s="1" customFormat="1" ht="22.5" customHeight="1" x14ac:dyDescent="0.2">
      <c r="B200" s="34"/>
      <c r="C200" s="174" t="s">
        <v>279</v>
      </c>
      <c r="D200" s="174" t="s">
        <v>124</v>
      </c>
      <c r="E200" s="175" t="s">
        <v>280</v>
      </c>
      <c r="F200" s="176" t="s">
        <v>281</v>
      </c>
      <c r="G200" s="177" t="s">
        <v>137</v>
      </c>
      <c r="H200" s="178">
        <v>3</v>
      </c>
      <c r="I200" s="179"/>
      <c r="J200" s="180">
        <f>ROUND(I200*H200,2)</f>
        <v>0</v>
      </c>
      <c r="K200" s="176" t="s">
        <v>128</v>
      </c>
      <c r="L200" s="38"/>
      <c r="M200" s="181" t="s">
        <v>19</v>
      </c>
      <c r="N200" s="182" t="s">
        <v>45</v>
      </c>
      <c r="O200" s="60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AR200" s="17" t="s">
        <v>129</v>
      </c>
      <c r="AT200" s="17" t="s">
        <v>124</v>
      </c>
      <c r="AU200" s="17" t="s">
        <v>84</v>
      </c>
      <c r="AY200" s="17" t="s">
        <v>122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7" t="s">
        <v>82</v>
      </c>
      <c r="BK200" s="185">
        <f>ROUND(I200*H200,2)</f>
        <v>0</v>
      </c>
      <c r="BL200" s="17" t="s">
        <v>129</v>
      </c>
      <c r="BM200" s="17" t="s">
        <v>282</v>
      </c>
    </row>
    <row r="201" spans="2:65" s="1" customFormat="1" ht="39" x14ac:dyDescent="0.2">
      <c r="B201" s="34"/>
      <c r="C201" s="35"/>
      <c r="D201" s="186" t="s">
        <v>131</v>
      </c>
      <c r="E201" s="35"/>
      <c r="F201" s="187" t="s">
        <v>274</v>
      </c>
      <c r="G201" s="35"/>
      <c r="H201" s="35"/>
      <c r="I201" s="103"/>
      <c r="J201" s="35"/>
      <c r="K201" s="35"/>
      <c r="L201" s="38"/>
      <c r="M201" s="188"/>
      <c r="N201" s="60"/>
      <c r="O201" s="60"/>
      <c r="P201" s="60"/>
      <c r="Q201" s="60"/>
      <c r="R201" s="60"/>
      <c r="S201" s="60"/>
      <c r="T201" s="61"/>
      <c r="AT201" s="17" t="s">
        <v>131</v>
      </c>
      <c r="AU201" s="17" t="s">
        <v>84</v>
      </c>
    </row>
    <row r="202" spans="2:65" s="1" customFormat="1" ht="16.5" customHeight="1" x14ac:dyDescent="0.2">
      <c r="B202" s="34"/>
      <c r="C202" s="174" t="s">
        <v>283</v>
      </c>
      <c r="D202" s="174" t="s">
        <v>124</v>
      </c>
      <c r="E202" s="175" t="s">
        <v>284</v>
      </c>
      <c r="F202" s="176" t="s">
        <v>285</v>
      </c>
      <c r="G202" s="177" t="s">
        <v>127</v>
      </c>
      <c r="H202" s="178">
        <v>12</v>
      </c>
      <c r="I202" s="179"/>
      <c r="J202" s="180">
        <f>ROUND(I202*H202,2)</f>
        <v>0</v>
      </c>
      <c r="K202" s="176" t="s">
        <v>128</v>
      </c>
      <c r="L202" s="38"/>
      <c r="M202" s="181" t="s">
        <v>19</v>
      </c>
      <c r="N202" s="182" t="s">
        <v>45</v>
      </c>
      <c r="O202" s="60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AR202" s="17" t="s">
        <v>129</v>
      </c>
      <c r="AT202" s="17" t="s">
        <v>124</v>
      </c>
      <c r="AU202" s="17" t="s">
        <v>84</v>
      </c>
      <c r="AY202" s="17" t="s">
        <v>122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7" t="s">
        <v>82</v>
      </c>
      <c r="BK202" s="185">
        <f>ROUND(I202*H202,2)</f>
        <v>0</v>
      </c>
      <c r="BL202" s="17" t="s">
        <v>129</v>
      </c>
      <c r="BM202" s="17" t="s">
        <v>286</v>
      </c>
    </row>
    <row r="203" spans="2:65" s="1" customFormat="1" ht="58.5" x14ac:dyDescent="0.2">
      <c r="B203" s="34"/>
      <c r="C203" s="35"/>
      <c r="D203" s="186" t="s">
        <v>131</v>
      </c>
      <c r="E203" s="35"/>
      <c r="F203" s="187" t="s">
        <v>287</v>
      </c>
      <c r="G203" s="35"/>
      <c r="H203" s="35"/>
      <c r="I203" s="103"/>
      <c r="J203" s="35"/>
      <c r="K203" s="35"/>
      <c r="L203" s="38"/>
      <c r="M203" s="188"/>
      <c r="N203" s="60"/>
      <c r="O203" s="60"/>
      <c r="P203" s="60"/>
      <c r="Q203" s="60"/>
      <c r="R203" s="60"/>
      <c r="S203" s="60"/>
      <c r="T203" s="61"/>
      <c r="AT203" s="17" t="s">
        <v>131</v>
      </c>
      <c r="AU203" s="17" t="s">
        <v>84</v>
      </c>
    </row>
    <row r="204" spans="2:65" s="1" customFormat="1" ht="22.5" customHeight="1" x14ac:dyDescent="0.2">
      <c r="B204" s="34"/>
      <c r="C204" s="174" t="s">
        <v>288</v>
      </c>
      <c r="D204" s="174" t="s">
        <v>124</v>
      </c>
      <c r="E204" s="175" t="s">
        <v>289</v>
      </c>
      <c r="F204" s="176" t="s">
        <v>290</v>
      </c>
      <c r="G204" s="177" t="s">
        <v>137</v>
      </c>
      <c r="H204" s="178">
        <v>3</v>
      </c>
      <c r="I204" s="179"/>
      <c r="J204" s="180">
        <f>ROUND(I204*H204,2)</f>
        <v>0</v>
      </c>
      <c r="K204" s="176" t="s">
        <v>128</v>
      </c>
      <c r="L204" s="38"/>
      <c r="M204" s="181" t="s">
        <v>19</v>
      </c>
      <c r="N204" s="182" t="s">
        <v>45</v>
      </c>
      <c r="O204" s="60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AR204" s="17" t="s">
        <v>129</v>
      </c>
      <c r="AT204" s="17" t="s">
        <v>124</v>
      </c>
      <c r="AU204" s="17" t="s">
        <v>84</v>
      </c>
      <c r="AY204" s="17" t="s">
        <v>122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7" t="s">
        <v>82</v>
      </c>
      <c r="BK204" s="185">
        <f>ROUND(I204*H204,2)</f>
        <v>0</v>
      </c>
      <c r="BL204" s="17" t="s">
        <v>129</v>
      </c>
      <c r="BM204" s="17" t="s">
        <v>291</v>
      </c>
    </row>
    <row r="205" spans="2:65" s="1" customFormat="1" ht="39" x14ac:dyDescent="0.2">
      <c r="B205" s="34"/>
      <c r="C205" s="35"/>
      <c r="D205" s="186" t="s">
        <v>131</v>
      </c>
      <c r="E205" s="35"/>
      <c r="F205" s="187" t="s">
        <v>274</v>
      </c>
      <c r="G205" s="35"/>
      <c r="H205" s="35"/>
      <c r="I205" s="103"/>
      <c r="J205" s="35"/>
      <c r="K205" s="35"/>
      <c r="L205" s="38"/>
      <c r="M205" s="188"/>
      <c r="N205" s="60"/>
      <c r="O205" s="60"/>
      <c r="P205" s="60"/>
      <c r="Q205" s="60"/>
      <c r="R205" s="60"/>
      <c r="S205" s="60"/>
      <c r="T205" s="61"/>
      <c r="AT205" s="17" t="s">
        <v>131</v>
      </c>
      <c r="AU205" s="17" t="s">
        <v>84</v>
      </c>
    </row>
    <row r="206" spans="2:65" s="1" customFormat="1" ht="22.5" customHeight="1" x14ac:dyDescent="0.2">
      <c r="B206" s="34"/>
      <c r="C206" s="174" t="s">
        <v>292</v>
      </c>
      <c r="D206" s="174" t="s">
        <v>124</v>
      </c>
      <c r="E206" s="175" t="s">
        <v>293</v>
      </c>
      <c r="F206" s="176" t="s">
        <v>294</v>
      </c>
      <c r="G206" s="177" t="s">
        <v>137</v>
      </c>
      <c r="H206" s="178">
        <v>3</v>
      </c>
      <c r="I206" s="179"/>
      <c r="J206" s="180">
        <f>ROUND(I206*H206,2)</f>
        <v>0</v>
      </c>
      <c r="K206" s="176" t="s">
        <v>128</v>
      </c>
      <c r="L206" s="38"/>
      <c r="M206" s="181" t="s">
        <v>19</v>
      </c>
      <c r="N206" s="182" t="s">
        <v>45</v>
      </c>
      <c r="O206" s="60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AR206" s="17" t="s">
        <v>129</v>
      </c>
      <c r="AT206" s="17" t="s">
        <v>124</v>
      </c>
      <c r="AU206" s="17" t="s">
        <v>84</v>
      </c>
      <c r="AY206" s="17" t="s">
        <v>122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7" t="s">
        <v>82</v>
      </c>
      <c r="BK206" s="185">
        <f>ROUND(I206*H206,2)</f>
        <v>0</v>
      </c>
      <c r="BL206" s="17" t="s">
        <v>129</v>
      </c>
      <c r="BM206" s="17" t="s">
        <v>295</v>
      </c>
    </row>
    <row r="207" spans="2:65" s="1" customFormat="1" ht="39" x14ac:dyDescent="0.2">
      <c r="B207" s="34"/>
      <c r="C207" s="35"/>
      <c r="D207" s="186" t="s">
        <v>131</v>
      </c>
      <c r="E207" s="35"/>
      <c r="F207" s="187" t="s">
        <v>274</v>
      </c>
      <c r="G207" s="35"/>
      <c r="H207" s="35"/>
      <c r="I207" s="103"/>
      <c r="J207" s="35"/>
      <c r="K207" s="35"/>
      <c r="L207" s="38"/>
      <c r="M207" s="188"/>
      <c r="N207" s="60"/>
      <c r="O207" s="60"/>
      <c r="P207" s="60"/>
      <c r="Q207" s="60"/>
      <c r="R207" s="60"/>
      <c r="S207" s="60"/>
      <c r="T207" s="61"/>
      <c r="AT207" s="17" t="s">
        <v>131</v>
      </c>
      <c r="AU207" s="17" t="s">
        <v>84</v>
      </c>
    </row>
    <row r="208" spans="2:65" s="1" customFormat="1" ht="22.5" customHeight="1" x14ac:dyDescent="0.2">
      <c r="B208" s="34"/>
      <c r="C208" s="174" t="s">
        <v>296</v>
      </c>
      <c r="D208" s="174" t="s">
        <v>124</v>
      </c>
      <c r="E208" s="175" t="s">
        <v>297</v>
      </c>
      <c r="F208" s="176" t="s">
        <v>298</v>
      </c>
      <c r="G208" s="177" t="s">
        <v>241</v>
      </c>
      <c r="H208" s="178">
        <v>827.40300000000002</v>
      </c>
      <c r="I208" s="179"/>
      <c r="J208" s="180">
        <f>ROUND(I208*H208,2)</f>
        <v>0</v>
      </c>
      <c r="K208" s="176" t="s">
        <v>128</v>
      </c>
      <c r="L208" s="38"/>
      <c r="M208" s="181" t="s">
        <v>19</v>
      </c>
      <c r="N208" s="182" t="s">
        <v>45</v>
      </c>
      <c r="O208" s="60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AR208" s="17" t="s">
        <v>129</v>
      </c>
      <c r="AT208" s="17" t="s">
        <v>124</v>
      </c>
      <c r="AU208" s="17" t="s">
        <v>84</v>
      </c>
      <c r="AY208" s="17" t="s">
        <v>122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82</v>
      </c>
      <c r="BK208" s="185">
        <f>ROUND(I208*H208,2)</f>
        <v>0</v>
      </c>
      <c r="BL208" s="17" t="s">
        <v>129</v>
      </c>
      <c r="BM208" s="17" t="s">
        <v>299</v>
      </c>
    </row>
    <row r="209" spans="2:65" s="1" customFormat="1" ht="136.5" x14ac:dyDescent="0.2">
      <c r="B209" s="34"/>
      <c r="C209" s="35"/>
      <c r="D209" s="186" t="s">
        <v>131</v>
      </c>
      <c r="E209" s="35"/>
      <c r="F209" s="187" t="s">
        <v>300</v>
      </c>
      <c r="G209" s="35"/>
      <c r="H209" s="35"/>
      <c r="I209" s="103"/>
      <c r="J209" s="35"/>
      <c r="K209" s="35"/>
      <c r="L209" s="38"/>
      <c r="M209" s="188"/>
      <c r="N209" s="60"/>
      <c r="O209" s="60"/>
      <c r="P209" s="60"/>
      <c r="Q209" s="60"/>
      <c r="R209" s="60"/>
      <c r="S209" s="60"/>
      <c r="T209" s="61"/>
      <c r="AT209" s="17" t="s">
        <v>131</v>
      </c>
      <c r="AU209" s="17" t="s">
        <v>84</v>
      </c>
    </row>
    <row r="210" spans="2:65" s="11" customFormat="1" x14ac:dyDescent="0.2">
      <c r="B210" s="189"/>
      <c r="C210" s="190"/>
      <c r="D210" s="186" t="s">
        <v>133</v>
      </c>
      <c r="E210" s="191" t="s">
        <v>19</v>
      </c>
      <c r="F210" s="192" t="s">
        <v>301</v>
      </c>
      <c r="G210" s="190"/>
      <c r="H210" s="193">
        <v>220.06899999999999</v>
      </c>
      <c r="I210" s="194"/>
      <c r="J210" s="190"/>
      <c r="K210" s="190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133</v>
      </c>
      <c r="AU210" s="199" t="s">
        <v>84</v>
      </c>
      <c r="AV210" s="11" t="s">
        <v>84</v>
      </c>
      <c r="AW210" s="11" t="s">
        <v>35</v>
      </c>
      <c r="AX210" s="11" t="s">
        <v>74</v>
      </c>
      <c r="AY210" s="199" t="s">
        <v>122</v>
      </c>
    </row>
    <row r="211" spans="2:65" s="11" customFormat="1" x14ac:dyDescent="0.2">
      <c r="B211" s="189"/>
      <c r="C211" s="190"/>
      <c r="D211" s="186" t="s">
        <v>133</v>
      </c>
      <c r="E211" s="191" t="s">
        <v>19</v>
      </c>
      <c r="F211" s="192" t="s">
        <v>302</v>
      </c>
      <c r="G211" s="190"/>
      <c r="H211" s="193">
        <v>220.06899999999999</v>
      </c>
      <c r="I211" s="194"/>
      <c r="J211" s="190"/>
      <c r="K211" s="190"/>
      <c r="L211" s="195"/>
      <c r="M211" s="196"/>
      <c r="N211" s="197"/>
      <c r="O211" s="197"/>
      <c r="P211" s="197"/>
      <c r="Q211" s="197"/>
      <c r="R211" s="197"/>
      <c r="S211" s="197"/>
      <c r="T211" s="198"/>
      <c r="AT211" s="199" t="s">
        <v>133</v>
      </c>
      <c r="AU211" s="199" t="s">
        <v>84</v>
      </c>
      <c r="AV211" s="11" t="s">
        <v>84</v>
      </c>
      <c r="AW211" s="11" t="s">
        <v>35</v>
      </c>
      <c r="AX211" s="11" t="s">
        <v>74</v>
      </c>
      <c r="AY211" s="199" t="s">
        <v>122</v>
      </c>
    </row>
    <row r="212" spans="2:65" s="11" customFormat="1" x14ac:dyDescent="0.2">
      <c r="B212" s="189"/>
      <c r="C212" s="190"/>
      <c r="D212" s="186" t="s">
        <v>133</v>
      </c>
      <c r="E212" s="191" t="s">
        <v>19</v>
      </c>
      <c r="F212" s="192" t="s">
        <v>251</v>
      </c>
      <c r="G212" s="190"/>
      <c r="H212" s="193">
        <v>459.96100000000001</v>
      </c>
      <c r="I212" s="194"/>
      <c r="J212" s="190"/>
      <c r="K212" s="190"/>
      <c r="L212" s="195"/>
      <c r="M212" s="196"/>
      <c r="N212" s="197"/>
      <c r="O212" s="197"/>
      <c r="P212" s="197"/>
      <c r="Q212" s="197"/>
      <c r="R212" s="197"/>
      <c r="S212" s="197"/>
      <c r="T212" s="198"/>
      <c r="AT212" s="199" t="s">
        <v>133</v>
      </c>
      <c r="AU212" s="199" t="s">
        <v>84</v>
      </c>
      <c r="AV212" s="11" t="s">
        <v>84</v>
      </c>
      <c r="AW212" s="11" t="s">
        <v>35</v>
      </c>
      <c r="AX212" s="11" t="s">
        <v>74</v>
      </c>
      <c r="AY212" s="199" t="s">
        <v>122</v>
      </c>
    </row>
    <row r="213" spans="2:65" s="11" customFormat="1" x14ac:dyDescent="0.2">
      <c r="B213" s="189"/>
      <c r="C213" s="190"/>
      <c r="D213" s="186" t="s">
        <v>133</v>
      </c>
      <c r="E213" s="191" t="s">
        <v>19</v>
      </c>
      <c r="F213" s="192" t="s">
        <v>303</v>
      </c>
      <c r="G213" s="190"/>
      <c r="H213" s="193">
        <v>2.3039999999999998</v>
      </c>
      <c r="I213" s="194"/>
      <c r="J213" s="190"/>
      <c r="K213" s="190"/>
      <c r="L213" s="195"/>
      <c r="M213" s="196"/>
      <c r="N213" s="197"/>
      <c r="O213" s="197"/>
      <c r="P213" s="197"/>
      <c r="Q213" s="197"/>
      <c r="R213" s="197"/>
      <c r="S213" s="197"/>
      <c r="T213" s="198"/>
      <c r="AT213" s="199" t="s">
        <v>133</v>
      </c>
      <c r="AU213" s="199" t="s">
        <v>84</v>
      </c>
      <c r="AV213" s="11" t="s">
        <v>84</v>
      </c>
      <c r="AW213" s="11" t="s">
        <v>35</v>
      </c>
      <c r="AX213" s="11" t="s">
        <v>74</v>
      </c>
      <c r="AY213" s="199" t="s">
        <v>122</v>
      </c>
    </row>
    <row r="214" spans="2:65" s="11" customFormat="1" x14ac:dyDescent="0.2">
      <c r="B214" s="189"/>
      <c r="C214" s="190"/>
      <c r="D214" s="186" t="s">
        <v>133</v>
      </c>
      <c r="E214" s="191" t="s">
        <v>19</v>
      </c>
      <c r="F214" s="192" t="s">
        <v>304</v>
      </c>
      <c r="G214" s="190"/>
      <c r="H214" s="193">
        <v>-75</v>
      </c>
      <c r="I214" s="194"/>
      <c r="J214" s="190"/>
      <c r="K214" s="190"/>
      <c r="L214" s="195"/>
      <c r="M214" s="196"/>
      <c r="N214" s="197"/>
      <c r="O214" s="197"/>
      <c r="P214" s="197"/>
      <c r="Q214" s="197"/>
      <c r="R214" s="197"/>
      <c r="S214" s="197"/>
      <c r="T214" s="198"/>
      <c r="AT214" s="199" t="s">
        <v>133</v>
      </c>
      <c r="AU214" s="199" t="s">
        <v>84</v>
      </c>
      <c r="AV214" s="11" t="s">
        <v>84</v>
      </c>
      <c r="AW214" s="11" t="s">
        <v>35</v>
      </c>
      <c r="AX214" s="11" t="s">
        <v>74</v>
      </c>
      <c r="AY214" s="199" t="s">
        <v>122</v>
      </c>
    </row>
    <row r="215" spans="2:65" s="12" customFormat="1" x14ac:dyDescent="0.2">
      <c r="B215" s="200"/>
      <c r="C215" s="201"/>
      <c r="D215" s="186" t="s">
        <v>133</v>
      </c>
      <c r="E215" s="202" t="s">
        <v>19</v>
      </c>
      <c r="F215" s="203" t="s">
        <v>153</v>
      </c>
      <c r="G215" s="201"/>
      <c r="H215" s="204">
        <v>827.40299999999991</v>
      </c>
      <c r="I215" s="205"/>
      <c r="J215" s="201"/>
      <c r="K215" s="201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133</v>
      </c>
      <c r="AU215" s="210" t="s">
        <v>84</v>
      </c>
      <c r="AV215" s="12" t="s">
        <v>129</v>
      </c>
      <c r="AW215" s="12" t="s">
        <v>35</v>
      </c>
      <c r="AX215" s="12" t="s">
        <v>82</v>
      </c>
      <c r="AY215" s="210" t="s">
        <v>122</v>
      </c>
    </row>
    <row r="216" spans="2:65" s="1" customFormat="1" ht="22.5" customHeight="1" x14ac:dyDescent="0.2">
      <c r="B216" s="34"/>
      <c r="C216" s="174" t="s">
        <v>305</v>
      </c>
      <c r="D216" s="174" t="s">
        <v>124</v>
      </c>
      <c r="E216" s="175" t="s">
        <v>306</v>
      </c>
      <c r="F216" s="176" t="s">
        <v>307</v>
      </c>
      <c r="G216" s="177" t="s">
        <v>241</v>
      </c>
      <c r="H216" s="178">
        <v>9101.4330000000009</v>
      </c>
      <c r="I216" s="179"/>
      <c r="J216" s="180">
        <f>ROUND(I216*H216,2)</f>
        <v>0</v>
      </c>
      <c r="K216" s="176" t="s">
        <v>128</v>
      </c>
      <c r="L216" s="38"/>
      <c r="M216" s="181" t="s">
        <v>19</v>
      </c>
      <c r="N216" s="182" t="s">
        <v>45</v>
      </c>
      <c r="O216" s="60"/>
      <c r="P216" s="183">
        <f>O216*H216</f>
        <v>0</v>
      </c>
      <c r="Q216" s="183">
        <v>0</v>
      </c>
      <c r="R216" s="183">
        <f>Q216*H216</f>
        <v>0</v>
      </c>
      <c r="S216" s="183">
        <v>0</v>
      </c>
      <c r="T216" s="184">
        <f>S216*H216</f>
        <v>0</v>
      </c>
      <c r="AR216" s="17" t="s">
        <v>129</v>
      </c>
      <c r="AT216" s="17" t="s">
        <v>124</v>
      </c>
      <c r="AU216" s="17" t="s">
        <v>84</v>
      </c>
      <c r="AY216" s="17" t="s">
        <v>122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82</v>
      </c>
      <c r="BK216" s="185">
        <f>ROUND(I216*H216,2)</f>
        <v>0</v>
      </c>
      <c r="BL216" s="17" t="s">
        <v>129</v>
      </c>
      <c r="BM216" s="17" t="s">
        <v>308</v>
      </c>
    </row>
    <row r="217" spans="2:65" s="1" customFormat="1" ht="136.5" x14ac:dyDescent="0.2">
      <c r="B217" s="34"/>
      <c r="C217" s="35"/>
      <c r="D217" s="186" t="s">
        <v>131</v>
      </c>
      <c r="E217" s="35"/>
      <c r="F217" s="187" t="s">
        <v>300</v>
      </c>
      <c r="G217" s="35"/>
      <c r="H217" s="35"/>
      <c r="I217" s="103"/>
      <c r="J217" s="35"/>
      <c r="K217" s="35"/>
      <c r="L217" s="38"/>
      <c r="M217" s="188"/>
      <c r="N217" s="60"/>
      <c r="O217" s="60"/>
      <c r="P217" s="60"/>
      <c r="Q217" s="60"/>
      <c r="R217" s="60"/>
      <c r="S217" s="60"/>
      <c r="T217" s="61"/>
      <c r="AT217" s="17" t="s">
        <v>131</v>
      </c>
      <c r="AU217" s="17" t="s">
        <v>84</v>
      </c>
    </row>
    <row r="218" spans="2:65" s="11" customFormat="1" x14ac:dyDescent="0.2">
      <c r="B218" s="189"/>
      <c r="C218" s="190"/>
      <c r="D218" s="186" t="s">
        <v>133</v>
      </c>
      <c r="E218" s="191" t="s">
        <v>19</v>
      </c>
      <c r="F218" s="192" t="s">
        <v>309</v>
      </c>
      <c r="G218" s="190"/>
      <c r="H218" s="193">
        <v>9101.4330000000009</v>
      </c>
      <c r="I218" s="194"/>
      <c r="J218" s="190"/>
      <c r="K218" s="190"/>
      <c r="L218" s="195"/>
      <c r="M218" s="196"/>
      <c r="N218" s="197"/>
      <c r="O218" s="197"/>
      <c r="P218" s="197"/>
      <c r="Q218" s="197"/>
      <c r="R218" s="197"/>
      <c r="S218" s="197"/>
      <c r="T218" s="198"/>
      <c r="AT218" s="199" t="s">
        <v>133</v>
      </c>
      <c r="AU218" s="199" t="s">
        <v>84</v>
      </c>
      <c r="AV218" s="11" t="s">
        <v>84</v>
      </c>
      <c r="AW218" s="11" t="s">
        <v>35</v>
      </c>
      <c r="AX218" s="11" t="s">
        <v>82</v>
      </c>
      <c r="AY218" s="199" t="s">
        <v>122</v>
      </c>
    </row>
    <row r="219" spans="2:65" s="1" customFormat="1" ht="22.5" customHeight="1" x14ac:dyDescent="0.2">
      <c r="B219" s="34"/>
      <c r="C219" s="174" t="s">
        <v>310</v>
      </c>
      <c r="D219" s="174" t="s">
        <v>124</v>
      </c>
      <c r="E219" s="175" t="s">
        <v>311</v>
      </c>
      <c r="F219" s="176" t="s">
        <v>312</v>
      </c>
      <c r="G219" s="177" t="s">
        <v>241</v>
      </c>
      <c r="H219" s="178">
        <v>51.4</v>
      </c>
      <c r="I219" s="179"/>
      <c r="J219" s="180">
        <f>ROUND(I219*H219,2)</f>
        <v>0</v>
      </c>
      <c r="K219" s="176" t="s">
        <v>128</v>
      </c>
      <c r="L219" s="38"/>
      <c r="M219" s="181" t="s">
        <v>19</v>
      </c>
      <c r="N219" s="182" t="s">
        <v>45</v>
      </c>
      <c r="O219" s="60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AR219" s="17" t="s">
        <v>129</v>
      </c>
      <c r="AT219" s="17" t="s">
        <v>124</v>
      </c>
      <c r="AU219" s="17" t="s">
        <v>84</v>
      </c>
      <c r="AY219" s="17" t="s">
        <v>122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7" t="s">
        <v>82</v>
      </c>
      <c r="BK219" s="185">
        <f>ROUND(I219*H219,2)</f>
        <v>0</v>
      </c>
      <c r="BL219" s="17" t="s">
        <v>129</v>
      </c>
      <c r="BM219" s="17" t="s">
        <v>313</v>
      </c>
    </row>
    <row r="220" spans="2:65" s="1" customFormat="1" ht="68.25" x14ac:dyDescent="0.2">
      <c r="B220" s="34"/>
      <c r="C220" s="35"/>
      <c r="D220" s="186" t="s">
        <v>131</v>
      </c>
      <c r="E220" s="35"/>
      <c r="F220" s="187" t="s">
        <v>314</v>
      </c>
      <c r="G220" s="35"/>
      <c r="H220" s="35"/>
      <c r="I220" s="103"/>
      <c r="J220" s="35"/>
      <c r="K220" s="35"/>
      <c r="L220" s="38"/>
      <c r="M220" s="188"/>
      <c r="N220" s="60"/>
      <c r="O220" s="60"/>
      <c r="P220" s="60"/>
      <c r="Q220" s="60"/>
      <c r="R220" s="60"/>
      <c r="S220" s="60"/>
      <c r="T220" s="61"/>
      <c r="AT220" s="17" t="s">
        <v>131</v>
      </c>
      <c r="AU220" s="17" t="s">
        <v>84</v>
      </c>
    </row>
    <row r="221" spans="2:65" s="11" customFormat="1" x14ac:dyDescent="0.2">
      <c r="B221" s="189"/>
      <c r="C221" s="190"/>
      <c r="D221" s="186" t="s">
        <v>133</v>
      </c>
      <c r="E221" s="191" t="s">
        <v>19</v>
      </c>
      <c r="F221" s="192" t="s">
        <v>315</v>
      </c>
      <c r="G221" s="190"/>
      <c r="H221" s="193">
        <v>2.4</v>
      </c>
      <c r="I221" s="194"/>
      <c r="J221" s="190"/>
      <c r="K221" s="190"/>
      <c r="L221" s="195"/>
      <c r="M221" s="196"/>
      <c r="N221" s="197"/>
      <c r="O221" s="197"/>
      <c r="P221" s="197"/>
      <c r="Q221" s="197"/>
      <c r="R221" s="197"/>
      <c r="S221" s="197"/>
      <c r="T221" s="198"/>
      <c r="AT221" s="199" t="s">
        <v>133</v>
      </c>
      <c r="AU221" s="199" t="s">
        <v>84</v>
      </c>
      <c r="AV221" s="11" t="s">
        <v>84</v>
      </c>
      <c r="AW221" s="11" t="s">
        <v>35</v>
      </c>
      <c r="AX221" s="11" t="s">
        <v>74</v>
      </c>
      <c r="AY221" s="199" t="s">
        <v>122</v>
      </c>
    </row>
    <row r="222" spans="2:65" s="11" customFormat="1" x14ac:dyDescent="0.2">
      <c r="B222" s="189"/>
      <c r="C222" s="190"/>
      <c r="D222" s="186" t="s">
        <v>133</v>
      </c>
      <c r="E222" s="191" t="s">
        <v>19</v>
      </c>
      <c r="F222" s="192" t="s">
        <v>316</v>
      </c>
      <c r="G222" s="190"/>
      <c r="H222" s="193">
        <v>49</v>
      </c>
      <c r="I222" s="194"/>
      <c r="J222" s="190"/>
      <c r="K222" s="190"/>
      <c r="L222" s="195"/>
      <c r="M222" s="196"/>
      <c r="N222" s="197"/>
      <c r="O222" s="197"/>
      <c r="P222" s="197"/>
      <c r="Q222" s="197"/>
      <c r="R222" s="197"/>
      <c r="S222" s="197"/>
      <c r="T222" s="198"/>
      <c r="AT222" s="199" t="s">
        <v>133</v>
      </c>
      <c r="AU222" s="199" t="s">
        <v>84</v>
      </c>
      <c r="AV222" s="11" t="s">
        <v>84</v>
      </c>
      <c r="AW222" s="11" t="s">
        <v>35</v>
      </c>
      <c r="AX222" s="11" t="s">
        <v>74</v>
      </c>
      <c r="AY222" s="199" t="s">
        <v>122</v>
      </c>
    </row>
    <row r="223" spans="2:65" s="12" customFormat="1" x14ac:dyDescent="0.2">
      <c r="B223" s="200"/>
      <c r="C223" s="201"/>
      <c r="D223" s="186" t="s">
        <v>133</v>
      </c>
      <c r="E223" s="202" t="s">
        <v>19</v>
      </c>
      <c r="F223" s="203" t="s">
        <v>153</v>
      </c>
      <c r="G223" s="201"/>
      <c r="H223" s="204">
        <v>51.4</v>
      </c>
      <c r="I223" s="205"/>
      <c r="J223" s="201"/>
      <c r="K223" s="201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133</v>
      </c>
      <c r="AU223" s="210" t="s">
        <v>84</v>
      </c>
      <c r="AV223" s="12" t="s">
        <v>129</v>
      </c>
      <c r="AW223" s="12" t="s">
        <v>35</v>
      </c>
      <c r="AX223" s="12" t="s">
        <v>82</v>
      </c>
      <c r="AY223" s="210" t="s">
        <v>122</v>
      </c>
    </row>
    <row r="224" spans="2:65" s="1" customFormat="1" ht="16.5" customHeight="1" x14ac:dyDescent="0.2">
      <c r="B224" s="34"/>
      <c r="C224" s="174" t="s">
        <v>317</v>
      </c>
      <c r="D224" s="174" t="s">
        <v>124</v>
      </c>
      <c r="E224" s="175" t="s">
        <v>318</v>
      </c>
      <c r="F224" s="176" t="s">
        <v>319</v>
      </c>
      <c r="G224" s="177" t="s">
        <v>241</v>
      </c>
      <c r="H224" s="178">
        <v>220.06899999999999</v>
      </c>
      <c r="I224" s="179"/>
      <c r="J224" s="180">
        <f>ROUND(I224*H224,2)</f>
        <v>0</v>
      </c>
      <c r="K224" s="176" t="s">
        <v>128</v>
      </c>
      <c r="L224" s="38"/>
      <c r="M224" s="181" t="s">
        <v>19</v>
      </c>
      <c r="N224" s="182" t="s">
        <v>45</v>
      </c>
      <c r="O224" s="60"/>
      <c r="P224" s="183">
        <f>O224*H224</f>
        <v>0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AR224" s="17" t="s">
        <v>129</v>
      </c>
      <c r="AT224" s="17" t="s">
        <v>124</v>
      </c>
      <c r="AU224" s="17" t="s">
        <v>84</v>
      </c>
      <c r="AY224" s="17" t="s">
        <v>122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7" t="s">
        <v>82</v>
      </c>
      <c r="BK224" s="185">
        <f>ROUND(I224*H224,2)</f>
        <v>0</v>
      </c>
      <c r="BL224" s="17" t="s">
        <v>129</v>
      </c>
      <c r="BM224" s="17" t="s">
        <v>320</v>
      </c>
    </row>
    <row r="225" spans="2:65" s="1" customFormat="1" ht="107.25" x14ac:dyDescent="0.2">
      <c r="B225" s="34"/>
      <c r="C225" s="35"/>
      <c r="D225" s="186" t="s">
        <v>131</v>
      </c>
      <c r="E225" s="35"/>
      <c r="F225" s="187" t="s">
        <v>321</v>
      </c>
      <c r="G225" s="35"/>
      <c r="H225" s="35"/>
      <c r="I225" s="103"/>
      <c r="J225" s="35"/>
      <c r="K225" s="35"/>
      <c r="L225" s="38"/>
      <c r="M225" s="188"/>
      <c r="N225" s="60"/>
      <c r="O225" s="60"/>
      <c r="P225" s="60"/>
      <c r="Q225" s="60"/>
      <c r="R225" s="60"/>
      <c r="S225" s="60"/>
      <c r="T225" s="61"/>
      <c r="AT225" s="17" t="s">
        <v>131</v>
      </c>
      <c r="AU225" s="17" t="s">
        <v>84</v>
      </c>
    </row>
    <row r="226" spans="2:65" s="11" customFormat="1" x14ac:dyDescent="0.2">
      <c r="B226" s="189"/>
      <c r="C226" s="190"/>
      <c r="D226" s="186" t="s">
        <v>133</v>
      </c>
      <c r="E226" s="191" t="s">
        <v>19</v>
      </c>
      <c r="F226" s="192" t="s">
        <v>301</v>
      </c>
      <c r="G226" s="190"/>
      <c r="H226" s="193">
        <v>220.06899999999999</v>
      </c>
      <c r="I226" s="194"/>
      <c r="J226" s="190"/>
      <c r="K226" s="190"/>
      <c r="L226" s="195"/>
      <c r="M226" s="196"/>
      <c r="N226" s="197"/>
      <c r="O226" s="197"/>
      <c r="P226" s="197"/>
      <c r="Q226" s="197"/>
      <c r="R226" s="197"/>
      <c r="S226" s="197"/>
      <c r="T226" s="198"/>
      <c r="AT226" s="199" t="s">
        <v>133</v>
      </c>
      <c r="AU226" s="199" t="s">
        <v>84</v>
      </c>
      <c r="AV226" s="11" t="s">
        <v>84</v>
      </c>
      <c r="AW226" s="11" t="s">
        <v>35</v>
      </c>
      <c r="AX226" s="11" t="s">
        <v>82</v>
      </c>
      <c r="AY226" s="199" t="s">
        <v>122</v>
      </c>
    </row>
    <row r="227" spans="2:65" s="1" customFormat="1" ht="16.5" customHeight="1" x14ac:dyDescent="0.2">
      <c r="B227" s="34"/>
      <c r="C227" s="174" t="s">
        <v>322</v>
      </c>
      <c r="D227" s="174" t="s">
        <v>124</v>
      </c>
      <c r="E227" s="175" t="s">
        <v>323</v>
      </c>
      <c r="F227" s="176" t="s">
        <v>324</v>
      </c>
      <c r="G227" s="177" t="s">
        <v>241</v>
      </c>
      <c r="H227" s="178">
        <v>2.4</v>
      </c>
      <c r="I227" s="179"/>
      <c r="J227" s="180">
        <f>ROUND(I227*H227,2)</f>
        <v>0</v>
      </c>
      <c r="K227" s="176" t="s">
        <v>128</v>
      </c>
      <c r="L227" s="38"/>
      <c r="M227" s="181" t="s">
        <v>19</v>
      </c>
      <c r="N227" s="182" t="s">
        <v>45</v>
      </c>
      <c r="O227" s="60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AR227" s="17" t="s">
        <v>129</v>
      </c>
      <c r="AT227" s="17" t="s">
        <v>124</v>
      </c>
      <c r="AU227" s="17" t="s">
        <v>84</v>
      </c>
      <c r="AY227" s="17" t="s">
        <v>122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7" t="s">
        <v>82</v>
      </c>
      <c r="BK227" s="185">
        <f>ROUND(I227*H227,2)</f>
        <v>0</v>
      </c>
      <c r="BL227" s="17" t="s">
        <v>129</v>
      </c>
      <c r="BM227" s="17" t="s">
        <v>325</v>
      </c>
    </row>
    <row r="228" spans="2:65" s="11" customFormat="1" x14ac:dyDescent="0.2">
      <c r="B228" s="189"/>
      <c r="C228" s="190"/>
      <c r="D228" s="186" t="s">
        <v>133</v>
      </c>
      <c r="E228" s="191" t="s">
        <v>19</v>
      </c>
      <c r="F228" s="192" t="s">
        <v>326</v>
      </c>
      <c r="G228" s="190"/>
      <c r="H228" s="193">
        <v>2.4</v>
      </c>
      <c r="I228" s="194"/>
      <c r="J228" s="190"/>
      <c r="K228" s="190"/>
      <c r="L228" s="195"/>
      <c r="M228" s="196"/>
      <c r="N228" s="197"/>
      <c r="O228" s="197"/>
      <c r="P228" s="197"/>
      <c r="Q228" s="197"/>
      <c r="R228" s="197"/>
      <c r="S228" s="197"/>
      <c r="T228" s="198"/>
      <c r="AT228" s="199" t="s">
        <v>133</v>
      </c>
      <c r="AU228" s="199" t="s">
        <v>84</v>
      </c>
      <c r="AV228" s="11" t="s">
        <v>84</v>
      </c>
      <c r="AW228" s="11" t="s">
        <v>35</v>
      </c>
      <c r="AX228" s="11" t="s">
        <v>82</v>
      </c>
      <c r="AY228" s="199" t="s">
        <v>122</v>
      </c>
    </row>
    <row r="229" spans="2:65" s="1" customFormat="1" ht="22.5" customHeight="1" x14ac:dyDescent="0.2">
      <c r="B229" s="34"/>
      <c r="C229" s="174" t="s">
        <v>327</v>
      </c>
      <c r="D229" s="174" t="s">
        <v>124</v>
      </c>
      <c r="E229" s="175" t="s">
        <v>328</v>
      </c>
      <c r="F229" s="176" t="s">
        <v>329</v>
      </c>
      <c r="G229" s="177" t="s">
        <v>330</v>
      </c>
      <c r="H229" s="178">
        <v>1607.2829999999999</v>
      </c>
      <c r="I229" s="179"/>
      <c r="J229" s="180">
        <f>ROUND(I229*H229,2)</f>
        <v>0</v>
      </c>
      <c r="K229" s="176" t="s">
        <v>128</v>
      </c>
      <c r="L229" s="38"/>
      <c r="M229" s="181" t="s">
        <v>19</v>
      </c>
      <c r="N229" s="182" t="s">
        <v>45</v>
      </c>
      <c r="O229" s="60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AR229" s="17" t="s">
        <v>129</v>
      </c>
      <c r="AT229" s="17" t="s">
        <v>124</v>
      </c>
      <c r="AU229" s="17" t="s">
        <v>84</v>
      </c>
      <c r="AY229" s="17" t="s">
        <v>122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7" t="s">
        <v>82</v>
      </c>
      <c r="BK229" s="185">
        <f>ROUND(I229*H229,2)</f>
        <v>0</v>
      </c>
      <c r="BL229" s="17" t="s">
        <v>129</v>
      </c>
      <c r="BM229" s="17" t="s">
        <v>331</v>
      </c>
    </row>
    <row r="230" spans="2:65" s="1" customFormat="1" ht="29.25" x14ac:dyDescent="0.2">
      <c r="B230" s="34"/>
      <c r="C230" s="35"/>
      <c r="D230" s="186" t="s">
        <v>131</v>
      </c>
      <c r="E230" s="35"/>
      <c r="F230" s="187" t="s">
        <v>332</v>
      </c>
      <c r="G230" s="35"/>
      <c r="H230" s="35"/>
      <c r="I230" s="103"/>
      <c r="J230" s="35"/>
      <c r="K230" s="35"/>
      <c r="L230" s="38"/>
      <c r="M230" s="188"/>
      <c r="N230" s="60"/>
      <c r="O230" s="60"/>
      <c r="P230" s="60"/>
      <c r="Q230" s="60"/>
      <c r="R230" s="60"/>
      <c r="S230" s="60"/>
      <c r="T230" s="61"/>
      <c r="AT230" s="17" t="s">
        <v>131</v>
      </c>
      <c r="AU230" s="17" t="s">
        <v>84</v>
      </c>
    </row>
    <row r="231" spans="2:65" s="11" customFormat="1" x14ac:dyDescent="0.2">
      <c r="B231" s="189"/>
      <c r="C231" s="190"/>
      <c r="D231" s="186" t="s">
        <v>133</v>
      </c>
      <c r="E231" s="191" t="s">
        <v>19</v>
      </c>
      <c r="F231" s="192" t="s">
        <v>333</v>
      </c>
      <c r="G231" s="190"/>
      <c r="H231" s="193">
        <v>1526.433</v>
      </c>
      <c r="I231" s="194"/>
      <c r="J231" s="190"/>
      <c r="K231" s="190"/>
      <c r="L231" s="195"/>
      <c r="M231" s="196"/>
      <c r="N231" s="197"/>
      <c r="O231" s="197"/>
      <c r="P231" s="197"/>
      <c r="Q231" s="197"/>
      <c r="R231" s="197"/>
      <c r="S231" s="197"/>
      <c r="T231" s="198"/>
      <c r="AT231" s="199" t="s">
        <v>133</v>
      </c>
      <c r="AU231" s="199" t="s">
        <v>84</v>
      </c>
      <c r="AV231" s="11" t="s">
        <v>84</v>
      </c>
      <c r="AW231" s="11" t="s">
        <v>35</v>
      </c>
      <c r="AX231" s="11" t="s">
        <v>74</v>
      </c>
      <c r="AY231" s="199" t="s">
        <v>122</v>
      </c>
    </row>
    <row r="232" spans="2:65" s="11" customFormat="1" x14ac:dyDescent="0.2">
      <c r="B232" s="189"/>
      <c r="C232" s="190"/>
      <c r="D232" s="186" t="s">
        <v>133</v>
      </c>
      <c r="E232" s="191" t="s">
        <v>19</v>
      </c>
      <c r="F232" s="192" t="s">
        <v>334</v>
      </c>
      <c r="G232" s="190"/>
      <c r="H232" s="193">
        <v>80.849999999999994</v>
      </c>
      <c r="I232" s="194"/>
      <c r="J232" s="190"/>
      <c r="K232" s="190"/>
      <c r="L232" s="195"/>
      <c r="M232" s="196"/>
      <c r="N232" s="197"/>
      <c r="O232" s="197"/>
      <c r="P232" s="197"/>
      <c r="Q232" s="197"/>
      <c r="R232" s="197"/>
      <c r="S232" s="197"/>
      <c r="T232" s="198"/>
      <c r="AT232" s="199" t="s">
        <v>133</v>
      </c>
      <c r="AU232" s="199" t="s">
        <v>84</v>
      </c>
      <c r="AV232" s="11" t="s">
        <v>84</v>
      </c>
      <c r="AW232" s="11" t="s">
        <v>35</v>
      </c>
      <c r="AX232" s="11" t="s">
        <v>74</v>
      </c>
      <c r="AY232" s="199" t="s">
        <v>122</v>
      </c>
    </row>
    <row r="233" spans="2:65" s="12" customFormat="1" x14ac:dyDescent="0.2">
      <c r="B233" s="200"/>
      <c r="C233" s="201"/>
      <c r="D233" s="186" t="s">
        <v>133</v>
      </c>
      <c r="E233" s="202" t="s">
        <v>19</v>
      </c>
      <c r="F233" s="203" t="s">
        <v>153</v>
      </c>
      <c r="G233" s="201"/>
      <c r="H233" s="204">
        <v>1607.2829999999999</v>
      </c>
      <c r="I233" s="205"/>
      <c r="J233" s="201"/>
      <c r="K233" s="201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133</v>
      </c>
      <c r="AU233" s="210" t="s">
        <v>84</v>
      </c>
      <c r="AV233" s="12" t="s">
        <v>129</v>
      </c>
      <c r="AW233" s="12" t="s">
        <v>35</v>
      </c>
      <c r="AX233" s="12" t="s">
        <v>82</v>
      </c>
      <c r="AY233" s="210" t="s">
        <v>122</v>
      </c>
    </row>
    <row r="234" spans="2:65" s="1" customFormat="1" ht="22.5" customHeight="1" x14ac:dyDescent="0.2">
      <c r="B234" s="34"/>
      <c r="C234" s="174" t="s">
        <v>335</v>
      </c>
      <c r="D234" s="174" t="s">
        <v>124</v>
      </c>
      <c r="E234" s="175" t="s">
        <v>336</v>
      </c>
      <c r="F234" s="176" t="s">
        <v>337</v>
      </c>
      <c r="G234" s="177" t="s">
        <v>241</v>
      </c>
      <c r="H234" s="178">
        <v>75</v>
      </c>
      <c r="I234" s="179"/>
      <c r="J234" s="180">
        <f>ROUND(I234*H234,2)</f>
        <v>0</v>
      </c>
      <c r="K234" s="176" t="s">
        <v>128</v>
      </c>
      <c r="L234" s="38"/>
      <c r="M234" s="181" t="s">
        <v>19</v>
      </c>
      <c r="N234" s="182" t="s">
        <v>45</v>
      </c>
      <c r="O234" s="60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AR234" s="17" t="s">
        <v>129</v>
      </c>
      <c r="AT234" s="17" t="s">
        <v>124</v>
      </c>
      <c r="AU234" s="17" t="s">
        <v>84</v>
      </c>
      <c r="AY234" s="17" t="s">
        <v>122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7" t="s">
        <v>82</v>
      </c>
      <c r="BK234" s="185">
        <f>ROUND(I234*H234,2)</f>
        <v>0</v>
      </c>
      <c r="BL234" s="17" t="s">
        <v>129</v>
      </c>
      <c r="BM234" s="17" t="s">
        <v>338</v>
      </c>
    </row>
    <row r="235" spans="2:65" s="1" customFormat="1" ht="321.75" x14ac:dyDescent="0.2">
      <c r="B235" s="34"/>
      <c r="C235" s="35"/>
      <c r="D235" s="186" t="s">
        <v>131</v>
      </c>
      <c r="E235" s="35"/>
      <c r="F235" s="187" t="s">
        <v>339</v>
      </c>
      <c r="G235" s="35"/>
      <c r="H235" s="35"/>
      <c r="I235" s="103"/>
      <c r="J235" s="35"/>
      <c r="K235" s="35"/>
      <c r="L235" s="38"/>
      <c r="M235" s="188"/>
      <c r="N235" s="60"/>
      <c r="O235" s="60"/>
      <c r="P235" s="60"/>
      <c r="Q235" s="60"/>
      <c r="R235" s="60"/>
      <c r="S235" s="60"/>
      <c r="T235" s="61"/>
      <c r="AT235" s="17" t="s">
        <v>131</v>
      </c>
      <c r="AU235" s="17" t="s">
        <v>84</v>
      </c>
    </row>
    <row r="236" spans="2:65" s="1" customFormat="1" ht="22.5" customHeight="1" x14ac:dyDescent="0.2">
      <c r="B236" s="34"/>
      <c r="C236" s="174" t="s">
        <v>340</v>
      </c>
      <c r="D236" s="174" t="s">
        <v>124</v>
      </c>
      <c r="E236" s="175" t="s">
        <v>341</v>
      </c>
      <c r="F236" s="176" t="s">
        <v>342</v>
      </c>
      <c r="G236" s="177" t="s">
        <v>127</v>
      </c>
      <c r="H236" s="178">
        <v>12</v>
      </c>
      <c r="I236" s="179"/>
      <c r="J236" s="180">
        <f>ROUND(I236*H236,2)</f>
        <v>0</v>
      </c>
      <c r="K236" s="176" t="s">
        <v>128</v>
      </c>
      <c r="L236" s="38"/>
      <c r="M236" s="181" t="s">
        <v>19</v>
      </c>
      <c r="N236" s="182" t="s">
        <v>45</v>
      </c>
      <c r="O236" s="60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AR236" s="17" t="s">
        <v>129</v>
      </c>
      <c r="AT236" s="17" t="s">
        <v>124</v>
      </c>
      <c r="AU236" s="17" t="s">
        <v>84</v>
      </c>
      <c r="AY236" s="17" t="s">
        <v>122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17" t="s">
        <v>82</v>
      </c>
      <c r="BK236" s="185">
        <f>ROUND(I236*H236,2)</f>
        <v>0</v>
      </c>
      <c r="BL236" s="17" t="s">
        <v>129</v>
      </c>
      <c r="BM236" s="17" t="s">
        <v>343</v>
      </c>
    </row>
    <row r="237" spans="2:65" s="1" customFormat="1" ht="87.75" x14ac:dyDescent="0.2">
      <c r="B237" s="34"/>
      <c r="C237" s="35"/>
      <c r="D237" s="186" t="s">
        <v>131</v>
      </c>
      <c r="E237" s="35"/>
      <c r="F237" s="187" t="s">
        <v>344</v>
      </c>
      <c r="G237" s="35"/>
      <c r="H237" s="35"/>
      <c r="I237" s="103"/>
      <c r="J237" s="35"/>
      <c r="K237" s="35"/>
      <c r="L237" s="38"/>
      <c r="M237" s="188"/>
      <c r="N237" s="60"/>
      <c r="O237" s="60"/>
      <c r="P237" s="60"/>
      <c r="Q237" s="60"/>
      <c r="R237" s="60"/>
      <c r="S237" s="60"/>
      <c r="T237" s="61"/>
      <c r="AT237" s="17" t="s">
        <v>131</v>
      </c>
      <c r="AU237" s="17" t="s">
        <v>84</v>
      </c>
    </row>
    <row r="238" spans="2:65" s="1" customFormat="1" ht="22.5" customHeight="1" x14ac:dyDescent="0.2">
      <c r="B238" s="34"/>
      <c r="C238" s="174" t="s">
        <v>345</v>
      </c>
      <c r="D238" s="174" t="s">
        <v>124</v>
      </c>
      <c r="E238" s="175" t="s">
        <v>346</v>
      </c>
      <c r="F238" s="176" t="s">
        <v>347</v>
      </c>
      <c r="G238" s="177" t="s">
        <v>127</v>
      </c>
      <c r="H238" s="178">
        <v>12</v>
      </c>
      <c r="I238" s="179"/>
      <c r="J238" s="180">
        <f>ROUND(I238*H238,2)</f>
        <v>0</v>
      </c>
      <c r="K238" s="176" t="s">
        <v>128</v>
      </c>
      <c r="L238" s="38"/>
      <c r="M238" s="181" t="s">
        <v>19</v>
      </c>
      <c r="N238" s="182" t="s">
        <v>45</v>
      </c>
      <c r="O238" s="60"/>
      <c r="P238" s="183">
        <f>O238*H238</f>
        <v>0</v>
      </c>
      <c r="Q238" s="183">
        <v>0</v>
      </c>
      <c r="R238" s="183">
        <f>Q238*H238</f>
        <v>0</v>
      </c>
      <c r="S238" s="183">
        <v>0</v>
      </c>
      <c r="T238" s="184">
        <f>S238*H238</f>
        <v>0</v>
      </c>
      <c r="AR238" s="17" t="s">
        <v>129</v>
      </c>
      <c r="AT238" s="17" t="s">
        <v>124</v>
      </c>
      <c r="AU238" s="17" t="s">
        <v>84</v>
      </c>
      <c r="AY238" s="17" t="s">
        <v>122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82</v>
      </c>
      <c r="BK238" s="185">
        <f>ROUND(I238*H238,2)</f>
        <v>0</v>
      </c>
      <c r="BL238" s="17" t="s">
        <v>129</v>
      </c>
      <c r="BM238" s="17" t="s">
        <v>348</v>
      </c>
    </row>
    <row r="239" spans="2:65" s="1" customFormat="1" ht="107.25" x14ac:dyDescent="0.2">
      <c r="B239" s="34"/>
      <c r="C239" s="35"/>
      <c r="D239" s="186" t="s">
        <v>131</v>
      </c>
      <c r="E239" s="35"/>
      <c r="F239" s="187" t="s">
        <v>349</v>
      </c>
      <c r="G239" s="35"/>
      <c r="H239" s="35"/>
      <c r="I239" s="103"/>
      <c r="J239" s="35"/>
      <c r="K239" s="35"/>
      <c r="L239" s="38"/>
      <c r="M239" s="188"/>
      <c r="N239" s="60"/>
      <c r="O239" s="60"/>
      <c r="P239" s="60"/>
      <c r="Q239" s="60"/>
      <c r="R239" s="60"/>
      <c r="S239" s="60"/>
      <c r="T239" s="61"/>
      <c r="AT239" s="17" t="s">
        <v>131</v>
      </c>
      <c r="AU239" s="17" t="s">
        <v>84</v>
      </c>
    </row>
    <row r="240" spans="2:65" s="1" customFormat="1" ht="16.5" customHeight="1" x14ac:dyDescent="0.2">
      <c r="B240" s="34"/>
      <c r="C240" s="222" t="s">
        <v>350</v>
      </c>
      <c r="D240" s="222" t="s">
        <v>351</v>
      </c>
      <c r="E240" s="223" t="s">
        <v>352</v>
      </c>
      <c r="F240" s="224" t="s">
        <v>353</v>
      </c>
      <c r="G240" s="225" t="s">
        <v>354</v>
      </c>
      <c r="H240" s="226">
        <v>0.18</v>
      </c>
      <c r="I240" s="227"/>
      <c r="J240" s="228">
        <f>ROUND(I240*H240,2)</f>
        <v>0</v>
      </c>
      <c r="K240" s="224" t="s">
        <v>128</v>
      </c>
      <c r="L240" s="229"/>
      <c r="M240" s="230" t="s">
        <v>19</v>
      </c>
      <c r="N240" s="231" t="s">
        <v>45</v>
      </c>
      <c r="O240" s="60"/>
      <c r="P240" s="183">
        <f>O240*H240</f>
        <v>0</v>
      </c>
      <c r="Q240" s="183">
        <v>1E-3</v>
      </c>
      <c r="R240" s="183">
        <f>Q240*H240</f>
        <v>1.7999999999999998E-4</v>
      </c>
      <c r="S240" s="183">
        <v>0</v>
      </c>
      <c r="T240" s="184">
        <f>S240*H240</f>
        <v>0</v>
      </c>
      <c r="AR240" s="17" t="s">
        <v>183</v>
      </c>
      <c r="AT240" s="17" t="s">
        <v>351</v>
      </c>
      <c r="AU240" s="17" t="s">
        <v>84</v>
      </c>
      <c r="AY240" s="17" t="s">
        <v>122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7" t="s">
        <v>82</v>
      </c>
      <c r="BK240" s="185">
        <f>ROUND(I240*H240,2)</f>
        <v>0</v>
      </c>
      <c r="BL240" s="17" t="s">
        <v>129</v>
      </c>
      <c r="BM240" s="17" t="s">
        <v>355</v>
      </c>
    </row>
    <row r="241" spans="2:65" s="11" customFormat="1" x14ac:dyDescent="0.2">
      <c r="B241" s="189"/>
      <c r="C241" s="190"/>
      <c r="D241" s="186" t="s">
        <v>133</v>
      </c>
      <c r="E241" s="191" t="s">
        <v>19</v>
      </c>
      <c r="F241" s="192" t="s">
        <v>356</v>
      </c>
      <c r="G241" s="190"/>
      <c r="H241" s="193">
        <v>0.18</v>
      </c>
      <c r="I241" s="194"/>
      <c r="J241" s="190"/>
      <c r="K241" s="190"/>
      <c r="L241" s="195"/>
      <c r="M241" s="196"/>
      <c r="N241" s="197"/>
      <c r="O241" s="197"/>
      <c r="P241" s="197"/>
      <c r="Q241" s="197"/>
      <c r="R241" s="197"/>
      <c r="S241" s="197"/>
      <c r="T241" s="198"/>
      <c r="AT241" s="199" t="s">
        <v>133</v>
      </c>
      <c r="AU241" s="199" t="s">
        <v>84</v>
      </c>
      <c r="AV241" s="11" t="s">
        <v>84</v>
      </c>
      <c r="AW241" s="11" t="s">
        <v>35</v>
      </c>
      <c r="AX241" s="11" t="s">
        <v>82</v>
      </c>
      <c r="AY241" s="199" t="s">
        <v>122</v>
      </c>
    </row>
    <row r="242" spans="2:65" s="1" customFormat="1" ht="16.5" customHeight="1" x14ac:dyDescent="0.2">
      <c r="B242" s="34"/>
      <c r="C242" s="174" t="s">
        <v>357</v>
      </c>
      <c r="D242" s="174" t="s">
        <v>124</v>
      </c>
      <c r="E242" s="175" t="s">
        <v>358</v>
      </c>
      <c r="F242" s="176" t="s">
        <v>359</v>
      </c>
      <c r="G242" s="177" t="s">
        <v>127</v>
      </c>
      <c r="H242" s="178">
        <v>67.650000000000006</v>
      </c>
      <c r="I242" s="179"/>
      <c r="J242" s="180">
        <f>ROUND(I242*H242,2)</f>
        <v>0</v>
      </c>
      <c r="K242" s="176" t="s">
        <v>128</v>
      </c>
      <c r="L242" s="38"/>
      <c r="M242" s="181" t="s">
        <v>19</v>
      </c>
      <c r="N242" s="182" t="s">
        <v>45</v>
      </c>
      <c r="O242" s="60"/>
      <c r="P242" s="183">
        <f>O242*H242</f>
        <v>0</v>
      </c>
      <c r="Q242" s="183">
        <v>0</v>
      </c>
      <c r="R242" s="183">
        <f>Q242*H242</f>
        <v>0</v>
      </c>
      <c r="S242" s="183">
        <v>0</v>
      </c>
      <c r="T242" s="184">
        <f>S242*H242</f>
        <v>0</v>
      </c>
      <c r="AR242" s="17" t="s">
        <v>129</v>
      </c>
      <c r="AT242" s="17" t="s">
        <v>124</v>
      </c>
      <c r="AU242" s="17" t="s">
        <v>84</v>
      </c>
      <c r="AY242" s="17" t="s">
        <v>122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82</v>
      </c>
      <c r="BK242" s="185">
        <f>ROUND(I242*H242,2)</f>
        <v>0</v>
      </c>
      <c r="BL242" s="17" t="s">
        <v>129</v>
      </c>
      <c r="BM242" s="17" t="s">
        <v>360</v>
      </c>
    </row>
    <row r="243" spans="2:65" s="1" customFormat="1" ht="107.25" x14ac:dyDescent="0.2">
      <c r="B243" s="34"/>
      <c r="C243" s="35"/>
      <c r="D243" s="186" t="s">
        <v>131</v>
      </c>
      <c r="E243" s="35"/>
      <c r="F243" s="187" t="s">
        <v>361</v>
      </c>
      <c r="G243" s="35"/>
      <c r="H243" s="35"/>
      <c r="I243" s="103"/>
      <c r="J243" s="35"/>
      <c r="K243" s="35"/>
      <c r="L243" s="38"/>
      <c r="M243" s="188"/>
      <c r="N243" s="60"/>
      <c r="O243" s="60"/>
      <c r="P243" s="60"/>
      <c r="Q243" s="60"/>
      <c r="R243" s="60"/>
      <c r="S243" s="60"/>
      <c r="T243" s="61"/>
      <c r="AT243" s="17" t="s">
        <v>131</v>
      </c>
      <c r="AU243" s="17" t="s">
        <v>84</v>
      </c>
    </row>
    <row r="244" spans="2:65" s="11" customFormat="1" x14ac:dyDescent="0.2">
      <c r="B244" s="189"/>
      <c r="C244" s="190"/>
      <c r="D244" s="186" t="s">
        <v>133</v>
      </c>
      <c r="E244" s="191" t="s">
        <v>19</v>
      </c>
      <c r="F244" s="192" t="s">
        <v>362</v>
      </c>
      <c r="G244" s="190"/>
      <c r="H244" s="193">
        <v>67.650000000000006</v>
      </c>
      <c r="I244" s="194"/>
      <c r="J244" s="190"/>
      <c r="K244" s="190"/>
      <c r="L244" s="195"/>
      <c r="M244" s="196"/>
      <c r="N244" s="197"/>
      <c r="O244" s="197"/>
      <c r="P244" s="197"/>
      <c r="Q244" s="197"/>
      <c r="R244" s="197"/>
      <c r="S244" s="197"/>
      <c r="T244" s="198"/>
      <c r="AT244" s="199" t="s">
        <v>133</v>
      </c>
      <c r="AU244" s="199" t="s">
        <v>84</v>
      </c>
      <c r="AV244" s="11" t="s">
        <v>84</v>
      </c>
      <c r="AW244" s="11" t="s">
        <v>35</v>
      </c>
      <c r="AX244" s="11" t="s">
        <v>82</v>
      </c>
      <c r="AY244" s="199" t="s">
        <v>122</v>
      </c>
    </row>
    <row r="245" spans="2:65" s="1" customFormat="1" ht="16.5" customHeight="1" x14ac:dyDescent="0.2">
      <c r="B245" s="34"/>
      <c r="C245" s="174" t="s">
        <v>363</v>
      </c>
      <c r="D245" s="174" t="s">
        <v>124</v>
      </c>
      <c r="E245" s="175" t="s">
        <v>364</v>
      </c>
      <c r="F245" s="176" t="s">
        <v>365</v>
      </c>
      <c r="G245" s="177" t="s">
        <v>127</v>
      </c>
      <c r="H245" s="178">
        <v>2402.203</v>
      </c>
      <c r="I245" s="179"/>
      <c r="J245" s="180">
        <f>ROUND(I245*H245,2)</f>
        <v>0</v>
      </c>
      <c r="K245" s="176" t="s">
        <v>128</v>
      </c>
      <c r="L245" s="38"/>
      <c r="M245" s="181" t="s">
        <v>19</v>
      </c>
      <c r="N245" s="182" t="s">
        <v>45</v>
      </c>
      <c r="O245" s="60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AR245" s="17" t="s">
        <v>129</v>
      </c>
      <c r="AT245" s="17" t="s">
        <v>124</v>
      </c>
      <c r="AU245" s="17" t="s">
        <v>84</v>
      </c>
      <c r="AY245" s="17" t="s">
        <v>122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17" t="s">
        <v>82</v>
      </c>
      <c r="BK245" s="185">
        <f>ROUND(I245*H245,2)</f>
        <v>0</v>
      </c>
      <c r="BL245" s="17" t="s">
        <v>129</v>
      </c>
      <c r="BM245" s="17" t="s">
        <v>366</v>
      </c>
    </row>
    <row r="246" spans="2:65" s="1" customFormat="1" ht="107.25" x14ac:dyDescent="0.2">
      <c r="B246" s="34"/>
      <c r="C246" s="35"/>
      <c r="D246" s="186" t="s">
        <v>131</v>
      </c>
      <c r="E246" s="35"/>
      <c r="F246" s="187" t="s">
        <v>361</v>
      </c>
      <c r="G246" s="35"/>
      <c r="H246" s="35"/>
      <c r="I246" s="103"/>
      <c r="J246" s="35"/>
      <c r="K246" s="35"/>
      <c r="L246" s="38"/>
      <c r="M246" s="188"/>
      <c r="N246" s="60"/>
      <c r="O246" s="60"/>
      <c r="P246" s="60"/>
      <c r="Q246" s="60"/>
      <c r="R246" s="60"/>
      <c r="S246" s="60"/>
      <c r="T246" s="61"/>
      <c r="AT246" s="17" t="s">
        <v>131</v>
      </c>
      <c r="AU246" s="17" t="s">
        <v>84</v>
      </c>
    </row>
    <row r="247" spans="2:65" s="11" customFormat="1" x14ac:dyDescent="0.2">
      <c r="B247" s="189"/>
      <c r="C247" s="190"/>
      <c r="D247" s="186" t="s">
        <v>133</v>
      </c>
      <c r="E247" s="191" t="s">
        <v>19</v>
      </c>
      <c r="F247" s="192" t="s">
        <v>367</v>
      </c>
      <c r="G247" s="190"/>
      <c r="H247" s="193">
        <v>496.1</v>
      </c>
      <c r="I247" s="194"/>
      <c r="J247" s="190"/>
      <c r="K247" s="190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133</v>
      </c>
      <c r="AU247" s="199" t="s">
        <v>84</v>
      </c>
      <c r="AV247" s="11" t="s">
        <v>84</v>
      </c>
      <c r="AW247" s="11" t="s">
        <v>35</v>
      </c>
      <c r="AX247" s="11" t="s">
        <v>74</v>
      </c>
      <c r="AY247" s="199" t="s">
        <v>122</v>
      </c>
    </row>
    <row r="248" spans="2:65" s="13" customFormat="1" x14ac:dyDescent="0.2">
      <c r="B248" s="211"/>
      <c r="C248" s="212"/>
      <c r="D248" s="186" t="s">
        <v>133</v>
      </c>
      <c r="E248" s="213" t="s">
        <v>19</v>
      </c>
      <c r="F248" s="214" t="s">
        <v>368</v>
      </c>
      <c r="G248" s="212"/>
      <c r="H248" s="215">
        <v>496.1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133</v>
      </c>
      <c r="AU248" s="221" t="s">
        <v>84</v>
      </c>
      <c r="AV248" s="13" t="s">
        <v>140</v>
      </c>
      <c r="AW248" s="13" t="s">
        <v>35</v>
      </c>
      <c r="AX248" s="13" t="s">
        <v>74</v>
      </c>
      <c r="AY248" s="221" t="s">
        <v>122</v>
      </c>
    </row>
    <row r="249" spans="2:65" s="11" customFormat="1" x14ac:dyDescent="0.2">
      <c r="B249" s="189"/>
      <c r="C249" s="190"/>
      <c r="D249" s="186" t="s">
        <v>133</v>
      </c>
      <c r="E249" s="191" t="s">
        <v>19</v>
      </c>
      <c r="F249" s="192" t="s">
        <v>369</v>
      </c>
      <c r="G249" s="190"/>
      <c r="H249" s="193">
        <v>424.858</v>
      </c>
      <c r="I249" s="194"/>
      <c r="J249" s="190"/>
      <c r="K249" s="190"/>
      <c r="L249" s="195"/>
      <c r="M249" s="196"/>
      <c r="N249" s="197"/>
      <c r="O249" s="197"/>
      <c r="P249" s="197"/>
      <c r="Q249" s="197"/>
      <c r="R249" s="197"/>
      <c r="S249" s="197"/>
      <c r="T249" s="198"/>
      <c r="AT249" s="199" t="s">
        <v>133</v>
      </c>
      <c r="AU249" s="199" t="s">
        <v>84</v>
      </c>
      <c r="AV249" s="11" t="s">
        <v>84</v>
      </c>
      <c r="AW249" s="11" t="s">
        <v>35</v>
      </c>
      <c r="AX249" s="11" t="s">
        <v>74</v>
      </c>
      <c r="AY249" s="199" t="s">
        <v>122</v>
      </c>
    </row>
    <row r="250" spans="2:65" s="13" customFormat="1" x14ac:dyDescent="0.2">
      <c r="B250" s="211"/>
      <c r="C250" s="212"/>
      <c r="D250" s="186" t="s">
        <v>133</v>
      </c>
      <c r="E250" s="213" t="s">
        <v>19</v>
      </c>
      <c r="F250" s="214" t="s">
        <v>370</v>
      </c>
      <c r="G250" s="212"/>
      <c r="H250" s="215">
        <v>424.858</v>
      </c>
      <c r="I250" s="216"/>
      <c r="J250" s="212"/>
      <c r="K250" s="212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133</v>
      </c>
      <c r="AU250" s="221" t="s">
        <v>84</v>
      </c>
      <c r="AV250" s="13" t="s">
        <v>140</v>
      </c>
      <c r="AW250" s="13" t="s">
        <v>35</v>
      </c>
      <c r="AX250" s="13" t="s">
        <v>74</v>
      </c>
      <c r="AY250" s="221" t="s">
        <v>122</v>
      </c>
    </row>
    <row r="251" spans="2:65" s="11" customFormat="1" x14ac:dyDescent="0.2">
      <c r="B251" s="189"/>
      <c r="C251" s="190"/>
      <c r="D251" s="186" t="s">
        <v>133</v>
      </c>
      <c r="E251" s="191" t="s">
        <v>19</v>
      </c>
      <c r="F251" s="192" t="s">
        <v>371</v>
      </c>
      <c r="G251" s="190"/>
      <c r="H251" s="193">
        <v>1481.2449999999999</v>
      </c>
      <c r="I251" s="194"/>
      <c r="J251" s="190"/>
      <c r="K251" s="190"/>
      <c r="L251" s="195"/>
      <c r="M251" s="196"/>
      <c r="N251" s="197"/>
      <c r="O251" s="197"/>
      <c r="P251" s="197"/>
      <c r="Q251" s="197"/>
      <c r="R251" s="197"/>
      <c r="S251" s="197"/>
      <c r="T251" s="198"/>
      <c r="AT251" s="199" t="s">
        <v>133</v>
      </c>
      <c r="AU251" s="199" t="s">
        <v>84</v>
      </c>
      <c r="AV251" s="11" t="s">
        <v>84</v>
      </c>
      <c r="AW251" s="11" t="s">
        <v>35</v>
      </c>
      <c r="AX251" s="11" t="s">
        <v>74</v>
      </c>
      <c r="AY251" s="199" t="s">
        <v>122</v>
      </c>
    </row>
    <row r="252" spans="2:65" s="13" customFormat="1" x14ac:dyDescent="0.2">
      <c r="B252" s="211"/>
      <c r="C252" s="212"/>
      <c r="D252" s="186" t="s">
        <v>133</v>
      </c>
      <c r="E252" s="213" t="s">
        <v>19</v>
      </c>
      <c r="F252" s="214" t="s">
        <v>372</v>
      </c>
      <c r="G252" s="212"/>
      <c r="H252" s="215">
        <v>1481.2449999999999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133</v>
      </c>
      <c r="AU252" s="221" t="s">
        <v>84</v>
      </c>
      <c r="AV252" s="13" t="s">
        <v>140</v>
      </c>
      <c r="AW252" s="13" t="s">
        <v>35</v>
      </c>
      <c r="AX252" s="13" t="s">
        <v>74</v>
      </c>
      <c r="AY252" s="221" t="s">
        <v>122</v>
      </c>
    </row>
    <row r="253" spans="2:65" s="12" customFormat="1" x14ac:dyDescent="0.2">
      <c r="B253" s="200"/>
      <c r="C253" s="201"/>
      <c r="D253" s="186" t="s">
        <v>133</v>
      </c>
      <c r="E253" s="202" t="s">
        <v>19</v>
      </c>
      <c r="F253" s="203" t="s">
        <v>153</v>
      </c>
      <c r="G253" s="201"/>
      <c r="H253" s="204">
        <v>2402.203</v>
      </c>
      <c r="I253" s="205"/>
      <c r="J253" s="201"/>
      <c r="K253" s="201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133</v>
      </c>
      <c r="AU253" s="210" t="s">
        <v>84</v>
      </c>
      <c r="AV253" s="12" t="s">
        <v>129</v>
      </c>
      <c r="AW253" s="12" t="s">
        <v>35</v>
      </c>
      <c r="AX253" s="12" t="s">
        <v>82</v>
      </c>
      <c r="AY253" s="210" t="s">
        <v>122</v>
      </c>
    </row>
    <row r="254" spans="2:65" s="1" customFormat="1" ht="16.5" customHeight="1" x14ac:dyDescent="0.2">
      <c r="B254" s="34"/>
      <c r="C254" s="174" t="s">
        <v>373</v>
      </c>
      <c r="D254" s="174" t="s">
        <v>124</v>
      </c>
      <c r="E254" s="175" t="s">
        <v>374</v>
      </c>
      <c r="F254" s="176" t="s">
        <v>375</v>
      </c>
      <c r="G254" s="177" t="s">
        <v>127</v>
      </c>
      <c r="H254" s="178">
        <v>12</v>
      </c>
      <c r="I254" s="179"/>
      <c r="J254" s="180">
        <f>ROUND(I254*H254,2)</f>
        <v>0</v>
      </c>
      <c r="K254" s="176" t="s">
        <v>128</v>
      </c>
      <c r="L254" s="38"/>
      <c r="M254" s="181" t="s">
        <v>19</v>
      </c>
      <c r="N254" s="182" t="s">
        <v>45</v>
      </c>
      <c r="O254" s="60"/>
      <c r="P254" s="183">
        <f>O254*H254</f>
        <v>0</v>
      </c>
      <c r="Q254" s="183">
        <v>0</v>
      </c>
      <c r="R254" s="183">
        <f>Q254*H254</f>
        <v>0</v>
      </c>
      <c r="S254" s="183">
        <v>0</v>
      </c>
      <c r="T254" s="184">
        <f>S254*H254</f>
        <v>0</v>
      </c>
      <c r="AR254" s="17" t="s">
        <v>129</v>
      </c>
      <c r="AT254" s="17" t="s">
        <v>124</v>
      </c>
      <c r="AU254" s="17" t="s">
        <v>84</v>
      </c>
      <c r="AY254" s="17" t="s">
        <v>122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17" t="s">
        <v>82</v>
      </c>
      <c r="BK254" s="185">
        <f>ROUND(I254*H254,2)</f>
        <v>0</v>
      </c>
      <c r="BL254" s="17" t="s">
        <v>129</v>
      </c>
      <c r="BM254" s="17" t="s">
        <v>376</v>
      </c>
    </row>
    <row r="255" spans="2:65" s="1" customFormat="1" ht="39" x14ac:dyDescent="0.2">
      <c r="B255" s="34"/>
      <c r="C255" s="35"/>
      <c r="D255" s="186" t="s">
        <v>131</v>
      </c>
      <c r="E255" s="35"/>
      <c r="F255" s="187" t="s">
        <v>377</v>
      </c>
      <c r="G255" s="35"/>
      <c r="H255" s="35"/>
      <c r="I255" s="103"/>
      <c r="J255" s="35"/>
      <c r="K255" s="35"/>
      <c r="L255" s="38"/>
      <c r="M255" s="188"/>
      <c r="N255" s="60"/>
      <c r="O255" s="60"/>
      <c r="P255" s="60"/>
      <c r="Q255" s="60"/>
      <c r="R255" s="60"/>
      <c r="S255" s="60"/>
      <c r="T255" s="61"/>
      <c r="AT255" s="17" t="s">
        <v>131</v>
      </c>
      <c r="AU255" s="17" t="s">
        <v>84</v>
      </c>
    </row>
    <row r="256" spans="2:65" s="1" customFormat="1" ht="16.5" customHeight="1" x14ac:dyDescent="0.2">
      <c r="B256" s="34"/>
      <c r="C256" s="174" t="s">
        <v>378</v>
      </c>
      <c r="D256" s="174" t="s">
        <v>124</v>
      </c>
      <c r="E256" s="175" t="s">
        <v>379</v>
      </c>
      <c r="F256" s="176" t="s">
        <v>380</v>
      </c>
      <c r="G256" s="177" t="s">
        <v>127</v>
      </c>
      <c r="H256" s="178">
        <v>12</v>
      </c>
      <c r="I256" s="179"/>
      <c r="J256" s="180">
        <f>ROUND(I256*H256,2)</f>
        <v>0</v>
      </c>
      <c r="K256" s="176" t="s">
        <v>128</v>
      </c>
      <c r="L256" s="38"/>
      <c r="M256" s="181" t="s">
        <v>19</v>
      </c>
      <c r="N256" s="182" t="s">
        <v>45</v>
      </c>
      <c r="O256" s="60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AR256" s="17" t="s">
        <v>129</v>
      </c>
      <c r="AT256" s="17" t="s">
        <v>124</v>
      </c>
      <c r="AU256" s="17" t="s">
        <v>84</v>
      </c>
      <c r="AY256" s="17" t="s">
        <v>122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7" t="s">
        <v>82</v>
      </c>
      <c r="BK256" s="185">
        <f>ROUND(I256*H256,2)</f>
        <v>0</v>
      </c>
      <c r="BL256" s="17" t="s">
        <v>129</v>
      </c>
      <c r="BM256" s="17" t="s">
        <v>381</v>
      </c>
    </row>
    <row r="257" spans="2:65" s="1" customFormat="1" ht="39" x14ac:dyDescent="0.2">
      <c r="B257" s="34"/>
      <c r="C257" s="35"/>
      <c r="D257" s="186" t="s">
        <v>131</v>
      </c>
      <c r="E257" s="35"/>
      <c r="F257" s="187" t="s">
        <v>377</v>
      </c>
      <c r="G257" s="35"/>
      <c r="H257" s="35"/>
      <c r="I257" s="103"/>
      <c r="J257" s="35"/>
      <c r="K257" s="35"/>
      <c r="L257" s="38"/>
      <c r="M257" s="188"/>
      <c r="N257" s="60"/>
      <c r="O257" s="60"/>
      <c r="P257" s="60"/>
      <c r="Q257" s="60"/>
      <c r="R257" s="60"/>
      <c r="S257" s="60"/>
      <c r="T257" s="61"/>
      <c r="AT257" s="17" t="s">
        <v>131</v>
      </c>
      <c r="AU257" s="17" t="s">
        <v>84</v>
      </c>
    </row>
    <row r="258" spans="2:65" s="1" customFormat="1" ht="22.5" customHeight="1" x14ac:dyDescent="0.2">
      <c r="B258" s="34"/>
      <c r="C258" s="174" t="s">
        <v>382</v>
      </c>
      <c r="D258" s="174" t="s">
        <v>124</v>
      </c>
      <c r="E258" s="175" t="s">
        <v>383</v>
      </c>
      <c r="F258" s="176" t="s">
        <v>384</v>
      </c>
      <c r="G258" s="177" t="s">
        <v>137</v>
      </c>
      <c r="H258" s="178">
        <v>1</v>
      </c>
      <c r="I258" s="179"/>
      <c r="J258" s="180">
        <f>ROUND(I258*H258,2)</f>
        <v>0</v>
      </c>
      <c r="K258" s="176" t="s">
        <v>128</v>
      </c>
      <c r="L258" s="38"/>
      <c r="M258" s="181" t="s">
        <v>19</v>
      </c>
      <c r="N258" s="182" t="s">
        <v>45</v>
      </c>
      <c r="O258" s="60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AR258" s="17" t="s">
        <v>129</v>
      </c>
      <c r="AT258" s="17" t="s">
        <v>124</v>
      </c>
      <c r="AU258" s="17" t="s">
        <v>84</v>
      </c>
      <c r="AY258" s="17" t="s">
        <v>122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82</v>
      </c>
      <c r="BK258" s="185">
        <f>ROUND(I258*H258,2)</f>
        <v>0</v>
      </c>
      <c r="BL258" s="17" t="s">
        <v>129</v>
      </c>
      <c r="BM258" s="17" t="s">
        <v>385</v>
      </c>
    </row>
    <row r="259" spans="2:65" s="1" customFormat="1" ht="58.5" x14ac:dyDescent="0.2">
      <c r="B259" s="34"/>
      <c r="C259" s="35"/>
      <c r="D259" s="186" t="s">
        <v>131</v>
      </c>
      <c r="E259" s="35"/>
      <c r="F259" s="187" t="s">
        <v>386</v>
      </c>
      <c r="G259" s="35"/>
      <c r="H259" s="35"/>
      <c r="I259" s="103"/>
      <c r="J259" s="35"/>
      <c r="K259" s="35"/>
      <c r="L259" s="38"/>
      <c r="M259" s="188"/>
      <c r="N259" s="60"/>
      <c r="O259" s="60"/>
      <c r="P259" s="60"/>
      <c r="Q259" s="60"/>
      <c r="R259" s="60"/>
      <c r="S259" s="60"/>
      <c r="T259" s="61"/>
      <c r="AT259" s="17" t="s">
        <v>131</v>
      </c>
      <c r="AU259" s="17" t="s">
        <v>84</v>
      </c>
    </row>
    <row r="260" spans="2:65" s="1" customFormat="1" ht="16.5" customHeight="1" x14ac:dyDescent="0.2">
      <c r="B260" s="34"/>
      <c r="C260" s="222" t="s">
        <v>387</v>
      </c>
      <c r="D260" s="222" t="s">
        <v>351</v>
      </c>
      <c r="E260" s="223" t="s">
        <v>388</v>
      </c>
      <c r="F260" s="224" t="s">
        <v>389</v>
      </c>
      <c r="G260" s="225" t="s">
        <v>137</v>
      </c>
      <c r="H260" s="226">
        <v>1</v>
      </c>
      <c r="I260" s="227"/>
      <c r="J260" s="228">
        <f>ROUND(I260*H260,2)</f>
        <v>0</v>
      </c>
      <c r="K260" s="224" t="s">
        <v>19</v>
      </c>
      <c r="L260" s="229"/>
      <c r="M260" s="230" t="s">
        <v>19</v>
      </c>
      <c r="N260" s="231" t="s">
        <v>45</v>
      </c>
      <c r="O260" s="60"/>
      <c r="P260" s="183">
        <f>O260*H260</f>
        <v>0</v>
      </c>
      <c r="Q260" s="183">
        <v>6.3E-2</v>
      </c>
      <c r="R260" s="183">
        <f>Q260*H260</f>
        <v>6.3E-2</v>
      </c>
      <c r="S260" s="183">
        <v>0</v>
      </c>
      <c r="T260" s="184">
        <f>S260*H260</f>
        <v>0</v>
      </c>
      <c r="AR260" s="17" t="s">
        <v>183</v>
      </c>
      <c r="AT260" s="17" t="s">
        <v>351</v>
      </c>
      <c r="AU260" s="17" t="s">
        <v>84</v>
      </c>
      <c r="AY260" s="17" t="s">
        <v>122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82</v>
      </c>
      <c r="BK260" s="185">
        <f>ROUND(I260*H260,2)</f>
        <v>0</v>
      </c>
      <c r="BL260" s="17" t="s">
        <v>129</v>
      </c>
      <c r="BM260" s="17" t="s">
        <v>390</v>
      </c>
    </row>
    <row r="261" spans="2:65" s="1" customFormat="1" ht="19.5" x14ac:dyDescent="0.2">
      <c r="B261" s="34"/>
      <c r="C261" s="35"/>
      <c r="D261" s="186" t="s">
        <v>391</v>
      </c>
      <c r="E261" s="35"/>
      <c r="F261" s="187" t="s">
        <v>392</v>
      </c>
      <c r="G261" s="35"/>
      <c r="H261" s="35"/>
      <c r="I261" s="103"/>
      <c r="J261" s="35"/>
      <c r="K261" s="35"/>
      <c r="L261" s="38"/>
      <c r="M261" s="188"/>
      <c r="N261" s="60"/>
      <c r="O261" s="60"/>
      <c r="P261" s="60"/>
      <c r="Q261" s="60"/>
      <c r="R261" s="60"/>
      <c r="S261" s="60"/>
      <c r="T261" s="61"/>
      <c r="AT261" s="17" t="s">
        <v>391</v>
      </c>
      <c r="AU261" s="17" t="s">
        <v>84</v>
      </c>
    </row>
    <row r="262" spans="2:65" s="1" customFormat="1" ht="16.5" customHeight="1" x14ac:dyDescent="0.2">
      <c r="B262" s="34"/>
      <c r="C262" s="174" t="s">
        <v>393</v>
      </c>
      <c r="D262" s="174" t="s">
        <v>124</v>
      </c>
      <c r="E262" s="175" t="s">
        <v>394</v>
      </c>
      <c r="F262" s="176" t="s">
        <v>395</v>
      </c>
      <c r="G262" s="177" t="s">
        <v>137</v>
      </c>
      <c r="H262" s="178">
        <v>1</v>
      </c>
      <c r="I262" s="179"/>
      <c r="J262" s="180">
        <f>ROUND(I262*H262,2)</f>
        <v>0</v>
      </c>
      <c r="K262" s="176" t="s">
        <v>128</v>
      </c>
      <c r="L262" s="38"/>
      <c r="M262" s="181" t="s">
        <v>19</v>
      </c>
      <c r="N262" s="182" t="s">
        <v>45</v>
      </c>
      <c r="O262" s="60"/>
      <c r="P262" s="183">
        <f>O262*H262</f>
        <v>0</v>
      </c>
      <c r="Q262" s="183">
        <v>6.0000000000000002E-5</v>
      </c>
      <c r="R262" s="183">
        <f>Q262*H262</f>
        <v>6.0000000000000002E-5</v>
      </c>
      <c r="S262" s="183">
        <v>0</v>
      </c>
      <c r="T262" s="184">
        <f>S262*H262</f>
        <v>0</v>
      </c>
      <c r="AR262" s="17" t="s">
        <v>129</v>
      </c>
      <c r="AT262" s="17" t="s">
        <v>124</v>
      </c>
      <c r="AU262" s="17" t="s">
        <v>84</v>
      </c>
      <c r="AY262" s="17" t="s">
        <v>122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7" t="s">
        <v>82</v>
      </c>
      <c r="BK262" s="185">
        <f>ROUND(I262*H262,2)</f>
        <v>0</v>
      </c>
      <c r="BL262" s="17" t="s">
        <v>129</v>
      </c>
      <c r="BM262" s="17" t="s">
        <v>396</v>
      </c>
    </row>
    <row r="263" spans="2:65" s="1" customFormat="1" ht="48.75" x14ac:dyDescent="0.2">
      <c r="B263" s="34"/>
      <c r="C263" s="35"/>
      <c r="D263" s="186" t="s">
        <v>131</v>
      </c>
      <c r="E263" s="35"/>
      <c r="F263" s="187" t="s">
        <v>397</v>
      </c>
      <c r="G263" s="35"/>
      <c r="H263" s="35"/>
      <c r="I263" s="103"/>
      <c r="J263" s="35"/>
      <c r="K263" s="35"/>
      <c r="L263" s="38"/>
      <c r="M263" s="188"/>
      <c r="N263" s="60"/>
      <c r="O263" s="60"/>
      <c r="P263" s="60"/>
      <c r="Q263" s="60"/>
      <c r="R263" s="60"/>
      <c r="S263" s="60"/>
      <c r="T263" s="61"/>
      <c r="AT263" s="17" t="s">
        <v>131</v>
      </c>
      <c r="AU263" s="17" t="s">
        <v>84</v>
      </c>
    </row>
    <row r="264" spans="2:65" s="1" customFormat="1" ht="16.5" customHeight="1" x14ac:dyDescent="0.2">
      <c r="B264" s="34"/>
      <c r="C264" s="222" t="s">
        <v>398</v>
      </c>
      <c r="D264" s="222" t="s">
        <v>351</v>
      </c>
      <c r="E264" s="223" t="s">
        <v>399</v>
      </c>
      <c r="F264" s="224" t="s">
        <v>400</v>
      </c>
      <c r="G264" s="225" t="s">
        <v>137</v>
      </c>
      <c r="H264" s="226">
        <v>4.5</v>
      </c>
      <c r="I264" s="227"/>
      <c r="J264" s="228">
        <f>ROUND(I264*H264,2)</f>
        <v>0</v>
      </c>
      <c r="K264" s="224" t="s">
        <v>128</v>
      </c>
      <c r="L264" s="229"/>
      <c r="M264" s="230" t="s">
        <v>19</v>
      </c>
      <c r="N264" s="231" t="s">
        <v>45</v>
      </c>
      <c r="O264" s="60"/>
      <c r="P264" s="183">
        <f>O264*H264</f>
        <v>0</v>
      </c>
      <c r="Q264" s="183">
        <v>5.8999999999999999E-3</v>
      </c>
      <c r="R264" s="183">
        <f>Q264*H264</f>
        <v>2.6550000000000001E-2</v>
      </c>
      <c r="S264" s="183">
        <v>0</v>
      </c>
      <c r="T264" s="184">
        <f>S264*H264</f>
        <v>0</v>
      </c>
      <c r="AR264" s="17" t="s">
        <v>183</v>
      </c>
      <c r="AT264" s="17" t="s">
        <v>351</v>
      </c>
      <c r="AU264" s="17" t="s">
        <v>84</v>
      </c>
      <c r="AY264" s="17" t="s">
        <v>122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82</v>
      </c>
      <c r="BK264" s="185">
        <f>ROUND(I264*H264,2)</f>
        <v>0</v>
      </c>
      <c r="BL264" s="17" t="s">
        <v>129</v>
      </c>
      <c r="BM264" s="17" t="s">
        <v>401</v>
      </c>
    </row>
    <row r="265" spans="2:65" s="11" customFormat="1" x14ac:dyDescent="0.2">
      <c r="B265" s="189"/>
      <c r="C265" s="190"/>
      <c r="D265" s="186" t="s">
        <v>133</v>
      </c>
      <c r="E265" s="191" t="s">
        <v>19</v>
      </c>
      <c r="F265" s="192" t="s">
        <v>402</v>
      </c>
      <c r="G265" s="190"/>
      <c r="H265" s="193">
        <v>4.5</v>
      </c>
      <c r="I265" s="194"/>
      <c r="J265" s="190"/>
      <c r="K265" s="190"/>
      <c r="L265" s="195"/>
      <c r="M265" s="196"/>
      <c r="N265" s="197"/>
      <c r="O265" s="197"/>
      <c r="P265" s="197"/>
      <c r="Q265" s="197"/>
      <c r="R265" s="197"/>
      <c r="S265" s="197"/>
      <c r="T265" s="198"/>
      <c r="AT265" s="199" t="s">
        <v>133</v>
      </c>
      <c r="AU265" s="199" t="s">
        <v>84</v>
      </c>
      <c r="AV265" s="11" t="s">
        <v>84</v>
      </c>
      <c r="AW265" s="11" t="s">
        <v>35</v>
      </c>
      <c r="AX265" s="11" t="s">
        <v>82</v>
      </c>
      <c r="AY265" s="199" t="s">
        <v>122</v>
      </c>
    </row>
    <row r="266" spans="2:65" s="1" customFormat="1" ht="16.5" customHeight="1" x14ac:dyDescent="0.2">
      <c r="B266" s="34"/>
      <c r="C266" s="174" t="s">
        <v>403</v>
      </c>
      <c r="D266" s="174" t="s">
        <v>124</v>
      </c>
      <c r="E266" s="175" t="s">
        <v>404</v>
      </c>
      <c r="F266" s="176" t="s">
        <v>405</v>
      </c>
      <c r="G266" s="177" t="s">
        <v>137</v>
      </c>
      <c r="H266" s="178">
        <v>1</v>
      </c>
      <c r="I266" s="179"/>
      <c r="J266" s="180">
        <f>ROUND(I266*H266,2)</f>
        <v>0</v>
      </c>
      <c r="K266" s="176" t="s">
        <v>128</v>
      </c>
      <c r="L266" s="38"/>
      <c r="M266" s="181" t="s">
        <v>19</v>
      </c>
      <c r="N266" s="182" t="s">
        <v>45</v>
      </c>
      <c r="O266" s="60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AR266" s="17" t="s">
        <v>129</v>
      </c>
      <c r="AT266" s="17" t="s">
        <v>124</v>
      </c>
      <c r="AU266" s="17" t="s">
        <v>84</v>
      </c>
      <c r="AY266" s="17" t="s">
        <v>122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7" t="s">
        <v>82</v>
      </c>
      <c r="BK266" s="185">
        <f>ROUND(I266*H266,2)</f>
        <v>0</v>
      </c>
      <c r="BL266" s="17" t="s">
        <v>129</v>
      </c>
      <c r="BM266" s="17" t="s">
        <v>406</v>
      </c>
    </row>
    <row r="267" spans="2:65" s="1" customFormat="1" ht="68.25" x14ac:dyDescent="0.2">
      <c r="B267" s="34"/>
      <c r="C267" s="35"/>
      <c r="D267" s="186" t="s">
        <v>131</v>
      </c>
      <c r="E267" s="35"/>
      <c r="F267" s="187" t="s">
        <v>407</v>
      </c>
      <c r="G267" s="35"/>
      <c r="H267" s="35"/>
      <c r="I267" s="103"/>
      <c r="J267" s="35"/>
      <c r="K267" s="35"/>
      <c r="L267" s="38"/>
      <c r="M267" s="188"/>
      <c r="N267" s="60"/>
      <c r="O267" s="60"/>
      <c r="P267" s="60"/>
      <c r="Q267" s="60"/>
      <c r="R267" s="60"/>
      <c r="S267" s="60"/>
      <c r="T267" s="61"/>
      <c r="AT267" s="17" t="s">
        <v>131</v>
      </c>
      <c r="AU267" s="17" t="s">
        <v>84</v>
      </c>
    </row>
    <row r="268" spans="2:65" s="1" customFormat="1" ht="22.5" customHeight="1" x14ac:dyDescent="0.2">
      <c r="B268" s="34"/>
      <c r="C268" s="174" t="s">
        <v>408</v>
      </c>
      <c r="D268" s="174" t="s">
        <v>124</v>
      </c>
      <c r="E268" s="175" t="s">
        <v>409</v>
      </c>
      <c r="F268" s="176" t="s">
        <v>410</v>
      </c>
      <c r="G268" s="177" t="s">
        <v>127</v>
      </c>
      <c r="H268" s="178">
        <v>12</v>
      </c>
      <c r="I268" s="179"/>
      <c r="J268" s="180">
        <f>ROUND(I268*H268,2)</f>
        <v>0</v>
      </c>
      <c r="K268" s="176" t="s">
        <v>128</v>
      </c>
      <c r="L268" s="38"/>
      <c r="M268" s="181" t="s">
        <v>19</v>
      </c>
      <c r="N268" s="182" t="s">
        <v>45</v>
      </c>
      <c r="O268" s="60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AR268" s="17" t="s">
        <v>129</v>
      </c>
      <c r="AT268" s="17" t="s">
        <v>124</v>
      </c>
      <c r="AU268" s="17" t="s">
        <v>84</v>
      </c>
      <c r="AY268" s="17" t="s">
        <v>122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82</v>
      </c>
      <c r="BK268" s="185">
        <f>ROUND(I268*H268,2)</f>
        <v>0</v>
      </c>
      <c r="BL268" s="17" t="s">
        <v>129</v>
      </c>
      <c r="BM268" s="17" t="s">
        <v>411</v>
      </c>
    </row>
    <row r="269" spans="2:65" s="1" customFormat="1" ht="117" x14ac:dyDescent="0.2">
      <c r="B269" s="34"/>
      <c r="C269" s="35"/>
      <c r="D269" s="186" t="s">
        <v>131</v>
      </c>
      <c r="E269" s="35"/>
      <c r="F269" s="187" t="s">
        <v>412</v>
      </c>
      <c r="G269" s="35"/>
      <c r="H269" s="35"/>
      <c r="I269" s="103"/>
      <c r="J269" s="35"/>
      <c r="K269" s="35"/>
      <c r="L269" s="38"/>
      <c r="M269" s="188"/>
      <c r="N269" s="60"/>
      <c r="O269" s="60"/>
      <c r="P269" s="60"/>
      <c r="Q269" s="60"/>
      <c r="R269" s="60"/>
      <c r="S269" s="60"/>
      <c r="T269" s="61"/>
      <c r="AT269" s="17" t="s">
        <v>131</v>
      </c>
      <c r="AU269" s="17" t="s">
        <v>84</v>
      </c>
    </row>
    <row r="270" spans="2:65" s="1" customFormat="1" ht="16.5" customHeight="1" x14ac:dyDescent="0.2">
      <c r="B270" s="34"/>
      <c r="C270" s="174" t="s">
        <v>413</v>
      </c>
      <c r="D270" s="174" t="s">
        <v>124</v>
      </c>
      <c r="E270" s="175" t="s">
        <v>414</v>
      </c>
      <c r="F270" s="176" t="s">
        <v>415</v>
      </c>
      <c r="G270" s="177" t="s">
        <v>330</v>
      </c>
      <c r="H270" s="178">
        <v>1E-3</v>
      </c>
      <c r="I270" s="179"/>
      <c r="J270" s="180">
        <f>ROUND(I270*H270,2)</f>
        <v>0</v>
      </c>
      <c r="K270" s="176" t="s">
        <v>128</v>
      </c>
      <c r="L270" s="38"/>
      <c r="M270" s="181" t="s">
        <v>19</v>
      </c>
      <c r="N270" s="182" t="s">
        <v>45</v>
      </c>
      <c r="O270" s="60"/>
      <c r="P270" s="183">
        <f>O270*H270</f>
        <v>0</v>
      </c>
      <c r="Q270" s="183">
        <v>0</v>
      </c>
      <c r="R270" s="183">
        <f>Q270*H270</f>
        <v>0</v>
      </c>
      <c r="S270" s="183">
        <v>0</v>
      </c>
      <c r="T270" s="184">
        <f>S270*H270</f>
        <v>0</v>
      </c>
      <c r="AR270" s="17" t="s">
        <v>129</v>
      </c>
      <c r="AT270" s="17" t="s">
        <v>124</v>
      </c>
      <c r="AU270" s="17" t="s">
        <v>84</v>
      </c>
      <c r="AY270" s="17" t="s">
        <v>122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7" t="s">
        <v>82</v>
      </c>
      <c r="BK270" s="185">
        <f>ROUND(I270*H270,2)</f>
        <v>0</v>
      </c>
      <c r="BL270" s="17" t="s">
        <v>129</v>
      </c>
      <c r="BM270" s="17" t="s">
        <v>416</v>
      </c>
    </row>
    <row r="271" spans="2:65" s="1" customFormat="1" ht="48.75" x14ac:dyDescent="0.2">
      <c r="B271" s="34"/>
      <c r="C271" s="35"/>
      <c r="D271" s="186" t="s">
        <v>131</v>
      </c>
      <c r="E271" s="35"/>
      <c r="F271" s="187" t="s">
        <v>417</v>
      </c>
      <c r="G271" s="35"/>
      <c r="H271" s="35"/>
      <c r="I271" s="103"/>
      <c r="J271" s="35"/>
      <c r="K271" s="35"/>
      <c r="L271" s="38"/>
      <c r="M271" s="188"/>
      <c r="N271" s="60"/>
      <c r="O271" s="60"/>
      <c r="P271" s="60"/>
      <c r="Q271" s="60"/>
      <c r="R271" s="60"/>
      <c r="S271" s="60"/>
      <c r="T271" s="61"/>
      <c r="AT271" s="17" t="s">
        <v>131</v>
      </c>
      <c r="AU271" s="17" t="s">
        <v>84</v>
      </c>
    </row>
    <row r="272" spans="2:65" s="11" customFormat="1" x14ac:dyDescent="0.2">
      <c r="B272" s="189"/>
      <c r="C272" s="190"/>
      <c r="D272" s="186" t="s">
        <v>133</v>
      </c>
      <c r="E272" s="191" t="s">
        <v>19</v>
      </c>
      <c r="F272" s="192" t="s">
        <v>418</v>
      </c>
      <c r="G272" s="190"/>
      <c r="H272" s="193">
        <v>1E-3</v>
      </c>
      <c r="I272" s="194"/>
      <c r="J272" s="190"/>
      <c r="K272" s="190"/>
      <c r="L272" s="195"/>
      <c r="M272" s="196"/>
      <c r="N272" s="197"/>
      <c r="O272" s="197"/>
      <c r="P272" s="197"/>
      <c r="Q272" s="197"/>
      <c r="R272" s="197"/>
      <c r="S272" s="197"/>
      <c r="T272" s="198"/>
      <c r="AT272" s="199" t="s">
        <v>133</v>
      </c>
      <c r="AU272" s="199" t="s">
        <v>84</v>
      </c>
      <c r="AV272" s="11" t="s">
        <v>84</v>
      </c>
      <c r="AW272" s="11" t="s">
        <v>35</v>
      </c>
      <c r="AX272" s="11" t="s">
        <v>82</v>
      </c>
      <c r="AY272" s="199" t="s">
        <v>122</v>
      </c>
    </row>
    <row r="273" spans="2:65" s="1" customFormat="1" ht="16.5" customHeight="1" x14ac:dyDescent="0.2">
      <c r="B273" s="34"/>
      <c r="C273" s="222" t="s">
        <v>419</v>
      </c>
      <c r="D273" s="222" t="s">
        <v>351</v>
      </c>
      <c r="E273" s="223" t="s">
        <v>420</v>
      </c>
      <c r="F273" s="224" t="s">
        <v>421</v>
      </c>
      <c r="G273" s="225" t="s">
        <v>354</v>
      </c>
      <c r="H273" s="226">
        <v>1E-3</v>
      </c>
      <c r="I273" s="227"/>
      <c r="J273" s="228">
        <f>ROUND(I273*H273,2)</f>
        <v>0</v>
      </c>
      <c r="K273" s="224" t="s">
        <v>128</v>
      </c>
      <c r="L273" s="229"/>
      <c r="M273" s="230" t="s">
        <v>19</v>
      </c>
      <c r="N273" s="231" t="s">
        <v>45</v>
      </c>
      <c r="O273" s="60"/>
      <c r="P273" s="183">
        <f>O273*H273</f>
        <v>0</v>
      </c>
      <c r="Q273" s="183">
        <v>1E-3</v>
      </c>
      <c r="R273" s="183">
        <f>Q273*H273</f>
        <v>9.9999999999999995E-7</v>
      </c>
      <c r="S273" s="183">
        <v>0</v>
      </c>
      <c r="T273" s="184">
        <f>S273*H273</f>
        <v>0</v>
      </c>
      <c r="AR273" s="17" t="s">
        <v>183</v>
      </c>
      <c r="AT273" s="17" t="s">
        <v>351</v>
      </c>
      <c r="AU273" s="17" t="s">
        <v>84</v>
      </c>
      <c r="AY273" s="17" t="s">
        <v>122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7" t="s">
        <v>82</v>
      </c>
      <c r="BK273" s="185">
        <f>ROUND(I273*H273,2)</f>
        <v>0</v>
      </c>
      <c r="BL273" s="17" t="s">
        <v>129</v>
      </c>
      <c r="BM273" s="17" t="s">
        <v>422</v>
      </c>
    </row>
    <row r="274" spans="2:65" s="1" customFormat="1" ht="16.5" customHeight="1" x14ac:dyDescent="0.2">
      <c r="B274" s="34"/>
      <c r="C274" s="174" t="s">
        <v>423</v>
      </c>
      <c r="D274" s="174" t="s">
        <v>124</v>
      </c>
      <c r="E274" s="175" t="s">
        <v>424</v>
      </c>
      <c r="F274" s="176" t="s">
        <v>425</v>
      </c>
      <c r="G274" s="177" t="s">
        <v>241</v>
      </c>
      <c r="H274" s="178">
        <v>0.72</v>
      </c>
      <c r="I274" s="179"/>
      <c r="J274" s="180">
        <f>ROUND(I274*H274,2)</f>
        <v>0</v>
      </c>
      <c r="K274" s="176" t="s">
        <v>128</v>
      </c>
      <c r="L274" s="38"/>
      <c r="M274" s="181" t="s">
        <v>19</v>
      </c>
      <c r="N274" s="182" t="s">
        <v>45</v>
      </c>
      <c r="O274" s="60"/>
      <c r="P274" s="183">
        <f>O274*H274</f>
        <v>0</v>
      </c>
      <c r="Q274" s="183">
        <v>0</v>
      </c>
      <c r="R274" s="183">
        <f>Q274*H274</f>
        <v>0</v>
      </c>
      <c r="S274" s="183">
        <v>0</v>
      </c>
      <c r="T274" s="184">
        <f>S274*H274</f>
        <v>0</v>
      </c>
      <c r="AR274" s="17" t="s">
        <v>129</v>
      </c>
      <c r="AT274" s="17" t="s">
        <v>124</v>
      </c>
      <c r="AU274" s="17" t="s">
        <v>84</v>
      </c>
      <c r="AY274" s="17" t="s">
        <v>122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7" t="s">
        <v>82</v>
      </c>
      <c r="BK274" s="185">
        <f>ROUND(I274*H274,2)</f>
        <v>0</v>
      </c>
      <c r="BL274" s="17" t="s">
        <v>129</v>
      </c>
      <c r="BM274" s="17" t="s">
        <v>426</v>
      </c>
    </row>
    <row r="275" spans="2:65" s="1" customFormat="1" ht="48.75" x14ac:dyDescent="0.2">
      <c r="B275" s="34"/>
      <c r="C275" s="35"/>
      <c r="D275" s="186" t="s">
        <v>131</v>
      </c>
      <c r="E275" s="35"/>
      <c r="F275" s="187" t="s">
        <v>427</v>
      </c>
      <c r="G275" s="35"/>
      <c r="H275" s="35"/>
      <c r="I275" s="103"/>
      <c r="J275" s="35"/>
      <c r="K275" s="35"/>
      <c r="L275" s="38"/>
      <c r="M275" s="188"/>
      <c r="N275" s="60"/>
      <c r="O275" s="60"/>
      <c r="P275" s="60"/>
      <c r="Q275" s="60"/>
      <c r="R275" s="60"/>
      <c r="S275" s="60"/>
      <c r="T275" s="61"/>
      <c r="AT275" s="17" t="s">
        <v>131</v>
      </c>
      <c r="AU275" s="17" t="s">
        <v>84</v>
      </c>
    </row>
    <row r="276" spans="2:65" s="11" customFormat="1" x14ac:dyDescent="0.2">
      <c r="B276" s="189"/>
      <c r="C276" s="190"/>
      <c r="D276" s="186" t="s">
        <v>133</v>
      </c>
      <c r="E276" s="191" t="s">
        <v>19</v>
      </c>
      <c r="F276" s="192" t="s">
        <v>428</v>
      </c>
      <c r="G276" s="190"/>
      <c r="H276" s="193">
        <v>0.72</v>
      </c>
      <c r="I276" s="194"/>
      <c r="J276" s="190"/>
      <c r="K276" s="190"/>
      <c r="L276" s="195"/>
      <c r="M276" s="196"/>
      <c r="N276" s="197"/>
      <c r="O276" s="197"/>
      <c r="P276" s="197"/>
      <c r="Q276" s="197"/>
      <c r="R276" s="197"/>
      <c r="S276" s="197"/>
      <c r="T276" s="198"/>
      <c r="AT276" s="199" t="s">
        <v>133</v>
      </c>
      <c r="AU276" s="199" t="s">
        <v>84</v>
      </c>
      <c r="AV276" s="11" t="s">
        <v>84</v>
      </c>
      <c r="AW276" s="11" t="s">
        <v>35</v>
      </c>
      <c r="AX276" s="11" t="s">
        <v>82</v>
      </c>
      <c r="AY276" s="199" t="s">
        <v>122</v>
      </c>
    </row>
    <row r="277" spans="2:65" s="1" customFormat="1" ht="16.5" customHeight="1" x14ac:dyDescent="0.2">
      <c r="B277" s="34"/>
      <c r="C277" s="222" t="s">
        <v>429</v>
      </c>
      <c r="D277" s="222" t="s">
        <v>351</v>
      </c>
      <c r="E277" s="223" t="s">
        <v>430</v>
      </c>
      <c r="F277" s="224" t="s">
        <v>431</v>
      </c>
      <c r="G277" s="225" t="s">
        <v>241</v>
      </c>
      <c r="H277" s="226">
        <v>0.72</v>
      </c>
      <c r="I277" s="227"/>
      <c r="J277" s="228">
        <f>ROUND(I277*H277,2)</f>
        <v>0</v>
      </c>
      <c r="K277" s="224" t="s">
        <v>128</v>
      </c>
      <c r="L277" s="229"/>
      <c r="M277" s="230" t="s">
        <v>19</v>
      </c>
      <c r="N277" s="231" t="s">
        <v>45</v>
      </c>
      <c r="O277" s="60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AR277" s="17" t="s">
        <v>183</v>
      </c>
      <c r="AT277" s="17" t="s">
        <v>351</v>
      </c>
      <c r="AU277" s="17" t="s">
        <v>84</v>
      </c>
      <c r="AY277" s="17" t="s">
        <v>122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82</v>
      </c>
      <c r="BK277" s="185">
        <f>ROUND(I277*H277,2)</f>
        <v>0</v>
      </c>
      <c r="BL277" s="17" t="s">
        <v>129</v>
      </c>
      <c r="BM277" s="17" t="s">
        <v>432</v>
      </c>
    </row>
    <row r="278" spans="2:65" s="1" customFormat="1" ht="16.5" customHeight="1" x14ac:dyDescent="0.2">
      <c r="B278" s="34"/>
      <c r="C278" s="174" t="s">
        <v>433</v>
      </c>
      <c r="D278" s="174" t="s">
        <v>124</v>
      </c>
      <c r="E278" s="175" t="s">
        <v>434</v>
      </c>
      <c r="F278" s="176" t="s">
        <v>435</v>
      </c>
      <c r="G278" s="177" t="s">
        <v>241</v>
      </c>
      <c r="H278" s="178">
        <v>6.48</v>
      </c>
      <c r="I278" s="179"/>
      <c r="J278" s="180">
        <f>ROUND(I278*H278,2)</f>
        <v>0</v>
      </c>
      <c r="K278" s="176" t="s">
        <v>128</v>
      </c>
      <c r="L278" s="38"/>
      <c r="M278" s="181" t="s">
        <v>19</v>
      </c>
      <c r="N278" s="182" t="s">
        <v>45</v>
      </c>
      <c r="O278" s="60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AR278" s="17" t="s">
        <v>129</v>
      </c>
      <c r="AT278" s="17" t="s">
        <v>124</v>
      </c>
      <c r="AU278" s="17" t="s">
        <v>84</v>
      </c>
      <c r="AY278" s="17" t="s">
        <v>122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7" t="s">
        <v>82</v>
      </c>
      <c r="BK278" s="185">
        <f>ROUND(I278*H278,2)</f>
        <v>0</v>
      </c>
      <c r="BL278" s="17" t="s">
        <v>129</v>
      </c>
      <c r="BM278" s="17" t="s">
        <v>436</v>
      </c>
    </row>
    <row r="279" spans="2:65" s="1" customFormat="1" ht="48.75" x14ac:dyDescent="0.2">
      <c r="B279" s="34"/>
      <c r="C279" s="35"/>
      <c r="D279" s="186" t="s">
        <v>131</v>
      </c>
      <c r="E279" s="35"/>
      <c r="F279" s="187" t="s">
        <v>427</v>
      </c>
      <c r="G279" s="35"/>
      <c r="H279" s="35"/>
      <c r="I279" s="103"/>
      <c r="J279" s="35"/>
      <c r="K279" s="35"/>
      <c r="L279" s="38"/>
      <c r="M279" s="188"/>
      <c r="N279" s="60"/>
      <c r="O279" s="60"/>
      <c r="P279" s="60"/>
      <c r="Q279" s="60"/>
      <c r="R279" s="60"/>
      <c r="S279" s="60"/>
      <c r="T279" s="61"/>
      <c r="AT279" s="17" t="s">
        <v>131</v>
      </c>
      <c r="AU279" s="17" t="s">
        <v>84</v>
      </c>
    </row>
    <row r="280" spans="2:65" s="11" customFormat="1" x14ac:dyDescent="0.2">
      <c r="B280" s="189"/>
      <c r="C280" s="190"/>
      <c r="D280" s="186" t="s">
        <v>133</v>
      </c>
      <c r="E280" s="191" t="s">
        <v>19</v>
      </c>
      <c r="F280" s="192" t="s">
        <v>437</v>
      </c>
      <c r="G280" s="190"/>
      <c r="H280" s="193">
        <v>6.48</v>
      </c>
      <c r="I280" s="194"/>
      <c r="J280" s="190"/>
      <c r="K280" s="190"/>
      <c r="L280" s="195"/>
      <c r="M280" s="196"/>
      <c r="N280" s="197"/>
      <c r="O280" s="197"/>
      <c r="P280" s="197"/>
      <c r="Q280" s="197"/>
      <c r="R280" s="197"/>
      <c r="S280" s="197"/>
      <c r="T280" s="198"/>
      <c r="AT280" s="199" t="s">
        <v>133</v>
      </c>
      <c r="AU280" s="199" t="s">
        <v>84</v>
      </c>
      <c r="AV280" s="11" t="s">
        <v>84</v>
      </c>
      <c r="AW280" s="11" t="s">
        <v>35</v>
      </c>
      <c r="AX280" s="11" t="s">
        <v>82</v>
      </c>
      <c r="AY280" s="199" t="s">
        <v>122</v>
      </c>
    </row>
    <row r="281" spans="2:65" s="10" customFormat="1" ht="22.9" customHeight="1" x14ac:dyDescent="0.2">
      <c r="B281" s="158"/>
      <c r="C281" s="159"/>
      <c r="D281" s="160" t="s">
        <v>73</v>
      </c>
      <c r="E281" s="172" t="s">
        <v>84</v>
      </c>
      <c r="F281" s="172" t="s">
        <v>438</v>
      </c>
      <c r="G281" s="159"/>
      <c r="H281" s="159"/>
      <c r="I281" s="162"/>
      <c r="J281" s="173">
        <f>BK281</f>
        <v>0</v>
      </c>
      <c r="K281" s="159"/>
      <c r="L281" s="164"/>
      <c r="M281" s="165"/>
      <c r="N281" s="166"/>
      <c r="O281" s="166"/>
      <c r="P281" s="167">
        <f>SUM(P282:P294)</f>
        <v>0</v>
      </c>
      <c r="Q281" s="166"/>
      <c r="R281" s="167">
        <f>SUM(R282:R294)</f>
        <v>1.3971303000000002</v>
      </c>
      <c r="S281" s="166"/>
      <c r="T281" s="168">
        <f>SUM(T282:T294)</f>
        <v>0</v>
      </c>
      <c r="AR281" s="169" t="s">
        <v>82</v>
      </c>
      <c r="AT281" s="170" t="s">
        <v>73</v>
      </c>
      <c r="AU281" s="170" t="s">
        <v>82</v>
      </c>
      <c r="AY281" s="169" t="s">
        <v>122</v>
      </c>
      <c r="BK281" s="171">
        <f>SUM(BK282:BK294)</f>
        <v>0</v>
      </c>
    </row>
    <row r="282" spans="2:65" s="1" customFormat="1" ht="22.5" customHeight="1" x14ac:dyDescent="0.2">
      <c r="B282" s="34"/>
      <c r="C282" s="174" t="s">
        <v>439</v>
      </c>
      <c r="D282" s="174" t="s">
        <v>124</v>
      </c>
      <c r="E282" s="175" t="s">
        <v>440</v>
      </c>
      <c r="F282" s="176" t="s">
        <v>441</v>
      </c>
      <c r="G282" s="177" t="s">
        <v>127</v>
      </c>
      <c r="H282" s="178">
        <v>2299.8029999999999</v>
      </c>
      <c r="I282" s="179"/>
      <c r="J282" s="180">
        <f>ROUND(I282*H282,2)</f>
        <v>0</v>
      </c>
      <c r="K282" s="176" t="s">
        <v>128</v>
      </c>
      <c r="L282" s="38"/>
      <c r="M282" s="181" t="s">
        <v>19</v>
      </c>
      <c r="N282" s="182" t="s">
        <v>45</v>
      </c>
      <c r="O282" s="60"/>
      <c r="P282" s="183">
        <f>O282*H282</f>
        <v>0</v>
      </c>
      <c r="Q282" s="183">
        <v>1E-4</v>
      </c>
      <c r="R282" s="183">
        <f>Q282*H282</f>
        <v>0.2299803</v>
      </c>
      <c r="S282" s="183">
        <v>0</v>
      </c>
      <c r="T282" s="184">
        <f>S282*H282</f>
        <v>0</v>
      </c>
      <c r="AR282" s="17" t="s">
        <v>129</v>
      </c>
      <c r="AT282" s="17" t="s">
        <v>124</v>
      </c>
      <c r="AU282" s="17" t="s">
        <v>84</v>
      </c>
      <c r="AY282" s="17" t="s">
        <v>122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7" t="s">
        <v>82</v>
      </c>
      <c r="BK282" s="185">
        <f>ROUND(I282*H282,2)</f>
        <v>0</v>
      </c>
      <c r="BL282" s="17" t="s">
        <v>129</v>
      </c>
      <c r="BM282" s="17" t="s">
        <v>442</v>
      </c>
    </row>
    <row r="283" spans="2:65" s="1" customFormat="1" ht="68.25" x14ac:dyDescent="0.2">
      <c r="B283" s="34"/>
      <c r="C283" s="35"/>
      <c r="D283" s="186" t="s">
        <v>131</v>
      </c>
      <c r="E283" s="35"/>
      <c r="F283" s="187" t="s">
        <v>443</v>
      </c>
      <c r="G283" s="35"/>
      <c r="H283" s="35"/>
      <c r="I283" s="103"/>
      <c r="J283" s="35"/>
      <c r="K283" s="35"/>
      <c r="L283" s="38"/>
      <c r="M283" s="188"/>
      <c r="N283" s="60"/>
      <c r="O283" s="60"/>
      <c r="P283" s="60"/>
      <c r="Q283" s="60"/>
      <c r="R283" s="60"/>
      <c r="S283" s="60"/>
      <c r="T283" s="61"/>
      <c r="AT283" s="17" t="s">
        <v>131</v>
      </c>
      <c r="AU283" s="17" t="s">
        <v>84</v>
      </c>
    </row>
    <row r="284" spans="2:65" s="11" customFormat="1" x14ac:dyDescent="0.2">
      <c r="B284" s="189"/>
      <c r="C284" s="190"/>
      <c r="D284" s="186" t="s">
        <v>133</v>
      </c>
      <c r="E284" s="191" t="s">
        <v>19</v>
      </c>
      <c r="F284" s="192" t="s">
        <v>367</v>
      </c>
      <c r="G284" s="190"/>
      <c r="H284" s="193">
        <v>496.1</v>
      </c>
      <c r="I284" s="194"/>
      <c r="J284" s="190"/>
      <c r="K284" s="190"/>
      <c r="L284" s="195"/>
      <c r="M284" s="196"/>
      <c r="N284" s="197"/>
      <c r="O284" s="197"/>
      <c r="P284" s="197"/>
      <c r="Q284" s="197"/>
      <c r="R284" s="197"/>
      <c r="S284" s="197"/>
      <c r="T284" s="198"/>
      <c r="AT284" s="199" t="s">
        <v>133</v>
      </c>
      <c r="AU284" s="199" t="s">
        <v>84</v>
      </c>
      <c r="AV284" s="11" t="s">
        <v>84</v>
      </c>
      <c r="AW284" s="11" t="s">
        <v>35</v>
      </c>
      <c r="AX284" s="11" t="s">
        <v>74</v>
      </c>
      <c r="AY284" s="199" t="s">
        <v>122</v>
      </c>
    </row>
    <row r="285" spans="2:65" s="13" customFormat="1" x14ac:dyDescent="0.2">
      <c r="B285" s="211"/>
      <c r="C285" s="212"/>
      <c r="D285" s="186" t="s">
        <v>133</v>
      </c>
      <c r="E285" s="213" t="s">
        <v>19</v>
      </c>
      <c r="F285" s="214" t="s">
        <v>368</v>
      </c>
      <c r="G285" s="212"/>
      <c r="H285" s="215">
        <v>496.1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133</v>
      </c>
      <c r="AU285" s="221" t="s">
        <v>84</v>
      </c>
      <c r="AV285" s="13" t="s">
        <v>140</v>
      </c>
      <c r="AW285" s="13" t="s">
        <v>35</v>
      </c>
      <c r="AX285" s="13" t="s">
        <v>74</v>
      </c>
      <c r="AY285" s="221" t="s">
        <v>122</v>
      </c>
    </row>
    <row r="286" spans="2:65" s="11" customFormat="1" x14ac:dyDescent="0.2">
      <c r="B286" s="189"/>
      <c r="C286" s="190"/>
      <c r="D286" s="186" t="s">
        <v>133</v>
      </c>
      <c r="E286" s="191" t="s">
        <v>19</v>
      </c>
      <c r="F286" s="192" t="s">
        <v>444</v>
      </c>
      <c r="G286" s="190"/>
      <c r="H286" s="193">
        <v>322.45800000000003</v>
      </c>
      <c r="I286" s="194"/>
      <c r="J286" s="190"/>
      <c r="K286" s="190"/>
      <c r="L286" s="195"/>
      <c r="M286" s="196"/>
      <c r="N286" s="197"/>
      <c r="O286" s="197"/>
      <c r="P286" s="197"/>
      <c r="Q286" s="197"/>
      <c r="R286" s="197"/>
      <c r="S286" s="197"/>
      <c r="T286" s="198"/>
      <c r="AT286" s="199" t="s">
        <v>133</v>
      </c>
      <c r="AU286" s="199" t="s">
        <v>84</v>
      </c>
      <c r="AV286" s="11" t="s">
        <v>84</v>
      </c>
      <c r="AW286" s="11" t="s">
        <v>35</v>
      </c>
      <c r="AX286" s="11" t="s">
        <v>74</v>
      </c>
      <c r="AY286" s="199" t="s">
        <v>122</v>
      </c>
    </row>
    <row r="287" spans="2:65" s="13" customFormat="1" x14ac:dyDescent="0.2">
      <c r="B287" s="211"/>
      <c r="C287" s="212"/>
      <c r="D287" s="186" t="s">
        <v>133</v>
      </c>
      <c r="E287" s="213" t="s">
        <v>19</v>
      </c>
      <c r="F287" s="214" t="s">
        <v>370</v>
      </c>
      <c r="G287" s="212"/>
      <c r="H287" s="215">
        <v>322.45800000000003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133</v>
      </c>
      <c r="AU287" s="221" t="s">
        <v>84</v>
      </c>
      <c r="AV287" s="13" t="s">
        <v>140</v>
      </c>
      <c r="AW287" s="13" t="s">
        <v>35</v>
      </c>
      <c r="AX287" s="13" t="s">
        <v>74</v>
      </c>
      <c r="AY287" s="221" t="s">
        <v>122</v>
      </c>
    </row>
    <row r="288" spans="2:65" s="11" customFormat="1" x14ac:dyDescent="0.2">
      <c r="B288" s="189"/>
      <c r="C288" s="190"/>
      <c r="D288" s="186" t="s">
        <v>133</v>
      </c>
      <c r="E288" s="191" t="s">
        <v>19</v>
      </c>
      <c r="F288" s="192" t="s">
        <v>371</v>
      </c>
      <c r="G288" s="190"/>
      <c r="H288" s="193">
        <v>1481.2449999999999</v>
      </c>
      <c r="I288" s="194"/>
      <c r="J288" s="190"/>
      <c r="K288" s="190"/>
      <c r="L288" s="195"/>
      <c r="M288" s="196"/>
      <c r="N288" s="197"/>
      <c r="O288" s="197"/>
      <c r="P288" s="197"/>
      <c r="Q288" s="197"/>
      <c r="R288" s="197"/>
      <c r="S288" s="197"/>
      <c r="T288" s="198"/>
      <c r="AT288" s="199" t="s">
        <v>133</v>
      </c>
      <c r="AU288" s="199" t="s">
        <v>84</v>
      </c>
      <c r="AV288" s="11" t="s">
        <v>84</v>
      </c>
      <c r="AW288" s="11" t="s">
        <v>35</v>
      </c>
      <c r="AX288" s="11" t="s">
        <v>74</v>
      </c>
      <c r="AY288" s="199" t="s">
        <v>122</v>
      </c>
    </row>
    <row r="289" spans="2:65" s="13" customFormat="1" x14ac:dyDescent="0.2">
      <c r="B289" s="211"/>
      <c r="C289" s="212"/>
      <c r="D289" s="186" t="s">
        <v>133</v>
      </c>
      <c r="E289" s="213" t="s">
        <v>19</v>
      </c>
      <c r="F289" s="214" t="s">
        <v>372</v>
      </c>
      <c r="G289" s="212"/>
      <c r="H289" s="215">
        <v>1481.2449999999999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133</v>
      </c>
      <c r="AU289" s="221" t="s">
        <v>84</v>
      </c>
      <c r="AV289" s="13" t="s">
        <v>140</v>
      </c>
      <c r="AW289" s="13" t="s">
        <v>35</v>
      </c>
      <c r="AX289" s="13" t="s">
        <v>74</v>
      </c>
      <c r="AY289" s="221" t="s">
        <v>122</v>
      </c>
    </row>
    <row r="290" spans="2:65" s="12" customFormat="1" x14ac:dyDescent="0.2">
      <c r="B290" s="200"/>
      <c r="C290" s="201"/>
      <c r="D290" s="186" t="s">
        <v>133</v>
      </c>
      <c r="E290" s="202" t="s">
        <v>19</v>
      </c>
      <c r="F290" s="203" t="s">
        <v>153</v>
      </c>
      <c r="G290" s="201"/>
      <c r="H290" s="204">
        <v>2299.8029999999999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133</v>
      </c>
      <c r="AU290" s="210" t="s">
        <v>84</v>
      </c>
      <c r="AV290" s="12" t="s">
        <v>129</v>
      </c>
      <c r="AW290" s="12" t="s">
        <v>35</v>
      </c>
      <c r="AX290" s="12" t="s">
        <v>82</v>
      </c>
      <c r="AY290" s="210" t="s">
        <v>122</v>
      </c>
    </row>
    <row r="291" spans="2:65" s="1" customFormat="1" ht="16.5" customHeight="1" x14ac:dyDescent="0.2">
      <c r="B291" s="34"/>
      <c r="C291" s="222" t="s">
        <v>445</v>
      </c>
      <c r="D291" s="222" t="s">
        <v>351</v>
      </c>
      <c r="E291" s="223" t="s">
        <v>446</v>
      </c>
      <c r="F291" s="224" t="s">
        <v>447</v>
      </c>
      <c r="G291" s="225" t="s">
        <v>127</v>
      </c>
      <c r="H291" s="226">
        <v>2334.3000000000002</v>
      </c>
      <c r="I291" s="227"/>
      <c r="J291" s="228">
        <f>ROUND(I291*H291,2)</f>
        <v>0</v>
      </c>
      <c r="K291" s="224" t="s">
        <v>128</v>
      </c>
      <c r="L291" s="229"/>
      <c r="M291" s="230" t="s">
        <v>19</v>
      </c>
      <c r="N291" s="231" t="s">
        <v>45</v>
      </c>
      <c r="O291" s="60"/>
      <c r="P291" s="183">
        <f>O291*H291</f>
        <v>0</v>
      </c>
      <c r="Q291" s="183">
        <v>5.0000000000000001E-4</v>
      </c>
      <c r="R291" s="183">
        <f>Q291*H291</f>
        <v>1.1671500000000001</v>
      </c>
      <c r="S291" s="183">
        <v>0</v>
      </c>
      <c r="T291" s="184">
        <f>S291*H291</f>
        <v>0</v>
      </c>
      <c r="AR291" s="17" t="s">
        <v>183</v>
      </c>
      <c r="AT291" s="17" t="s">
        <v>351</v>
      </c>
      <c r="AU291" s="17" t="s">
        <v>84</v>
      </c>
      <c r="AY291" s="17" t="s">
        <v>122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17" t="s">
        <v>82</v>
      </c>
      <c r="BK291" s="185">
        <f>ROUND(I291*H291,2)</f>
        <v>0</v>
      </c>
      <c r="BL291" s="17" t="s">
        <v>129</v>
      </c>
      <c r="BM291" s="17" t="s">
        <v>448</v>
      </c>
    </row>
    <row r="292" spans="2:65" s="11" customFormat="1" x14ac:dyDescent="0.2">
      <c r="B292" s="189"/>
      <c r="C292" s="190"/>
      <c r="D292" s="186" t="s">
        <v>133</v>
      </c>
      <c r="E292" s="191" t="s">
        <v>19</v>
      </c>
      <c r="F292" s="192" t="s">
        <v>449</v>
      </c>
      <c r="G292" s="190"/>
      <c r="H292" s="193">
        <v>2299.8029999999999</v>
      </c>
      <c r="I292" s="194"/>
      <c r="J292" s="190"/>
      <c r="K292" s="190"/>
      <c r="L292" s="195"/>
      <c r="M292" s="196"/>
      <c r="N292" s="197"/>
      <c r="O292" s="197"/>
      <c r="P292" s="197"/>
      <c r="Q292" s="197"/>
      <c r="R292" s="197"/>
      <c r="S292" s="197"/>
      <c r="T292" s="198"/>
      <c r="AT292" s="199" t="s">
        <v>133</v>
      </c>
      <c r="AU292" s="199" t="s">
        <v>84</v>
      </c>
      <c r="AV292" s="11" t="s">
        <v>84</v>
      </c>
      <c r="AW292" s="11" t="s">
        <v>35</v>
      </c>
      <c r="AX292" s="11" t="s">
        <v>74</v>
      </c>
      <c r="AY292" s="199" t="s">
        <v>122</v>
      </c>
    </row>
    <row r="293" spans="2:65" s="11" customFormat="1" x14ac:dyDescent="0.2">
      <c r="B293" s="189"/>
      <c r="C293" s="190"/>
      <c r="D293" s="186" t="s">
        <v>133</v>
      </c>
      <c r="E293" s="191" t="s">
        <v>19</v>
      </c>
      <c r="F293" s="192" t="s">
        <v>450</v>
      </c>
      <c r="G293" s="190"/>
      <c r="H293" s="193">
        <v>34.497</v>
      </c>
      <c r="I293" s="194"/>
      <c r="J293" s="190"/>
      <c r="K293" s="190"/>
      <c r="L293" s="195"/>
      <c r="M293" s="196"/>
      <c r="N293" s="197"/>
      <c r="O293" s="197"/>
      <c r="P293" s="197"/>
      <c r="Q293" s="197"/>
      <c r="R293" s="197"/>
      <c r="S293" s="197"/>
      <c r="T293" s="198"/>
      <c r="AT293" s="199" t="s">
        <v>133</v>
      </c>
      <c r="AU293" s="199" t="s">
        <v>84</v>
      </c>
      <c r="AV293" s="11" t="s">
        <v>84</v>
      </c>
      <c r="AW293" s="11" t="s">
        <v>35</v>
      </c>
      <c r="AX293" s="11" t="s">
        <v>74</v>
      </c>
      <c r="AY293" s="199" t="s">
        <v>122</v>
      </c>
    </row>
    <row r="294" spans="2:65" s="12" customFormat="1" x14ac:dyDescent="0.2">
      <c r="B294" s="200"/>
      <c r="C294" s="201"/>
      <c r="D294" s="186" t="s">
        <v>133</v>
      </c>
      <c r="E294" s="202" t="s">
        <v>19</v>
      </c>
      <c r="F294" s="203" t="s">
        <v>153</v>
      </c>
      <c r="G294" s="201"/>
      <c r="H294" s="204">
        <v>2334.2999999999997</v>
      </c>
      <c r="I294" s="205"/>
      <c r="J294" s="201"/>
      <c r="K294" s="201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133</v>
      </c>
      <c r="AU294" s="210" t="s">
        <v>84</v>
      </c>
      <c r="AV294" s="12" t="s">
        <v>129</v>
      </c>
      <c r="AW294" s="12" t="s">
        <v>35</v>
      </c>
      <c r="AX294" s="12" t="s">
        <v>82</v>
      </c>
      <c r="AY294" s="210" t="s">
        <v>122</v>
      </c>
    </row>
    <row r="295" spans="2:65" s="10" customFormat="1" ht="22.9" customHeight="1" x14ac:dyDescent="0.2">
      <c r="B295" s="158"/>
      <c r="C295" s="159"/>
      <c r="D295" s="160" t="s">
        <v>73</v>
      </c>
      <c r="E295" s="172" t="s">
        <v>140</v>
      </c>
      <c r="F295" s="172" t="s">
        <v>451</v>
      </c>
      <c r="G295" s="159"/>
      <c r="H295" s="159"/>
      <c r="I295" s="162"/>
      <c r="J295" s="173">
        <f>BK295</f>
        <v>0</v>
      </c>
      <c r="K295" s="159"/>
      <c r="L295" s="164"/>
      <c r="M295" s="165"/>
      <c r="N295" s="166"/>
      <c r="O295" s="166"/>
      <c r="P295" s="167">
        <f>SUM(P296:P301)</f>
        <v>0</v>
      </c>
      <c r="Q295" s="166"/>
      <c r="R295" s="167">
        <f>SUM(R296:R301)</f>
        <v>22.854331500000001</v>
      </c>
      <c r="S295" s="166"/>
      <c r="T295" s="168">
        <f>SUM(T296:T301)</f>
        <v>1.056</v>
      </c>
      <c r="AR295" s="169" t="s">
        <v>82</v>
      </c>
      <c r="AT295" s="170" t="s">
        <v>73</v>
      </c>
      <c r="AU295" s="170" t="s">
        <v>82</v>
      </c>
      <c r="AY295" s="169" t="s">
        <v>122</v>
      </c>
      <c r="BK295" s="171">
        <f>SUM(BK296:BK301)</f>
        <v>0</v>
      </c>
    </row>
    <row r="296" spans="2:65" s="1" customFormat="1" ht="16.5" customHeight="1" x14ac:dyDescent="0.2">
      <c r="B296" s="34"/>
      <c r="C296" s="174" t="s">
        <v>452</v>
      </c>
      <c r="D296" s="174" t="s">
        <v>124</v>
      </c>
      <c r="E296" s="175" t="s">
        <v>453</v>
      </c>
      <c r="F296" s="176" t="s">
        <v>454</v>
      </c>
      <c r="G296" s="177" t="s">
        <v>228</v>
      </c>
      <c r="H296" s="178">
        <v>26</v>
      </c>
      <c r="I296" s="179"/>
      <c r="J296" s="180">
        <f>ROUND(I296*H296,2)</f>
        <v>0</v>
      </c>
      <c r="K296" s="176" t="s">
        <v>128</v>
      </c>
      <c r="L296" s="38"/>
      <c r="M296" s="181" t="s">
        <v>19</v>
      </c>
      <c r="N296" s="182" t="s">
        <v>45</v>
      </c>
      <c r="O296" s="60"/>
      <c r="P296" s="183">
        <f>O296*H296</f>
        <v>0</v>
      </c>
      <c r="Q296" s="183">
        <v>0.29757</v>
      </c>
      <c r="R296" s="183">
        <f>Q296*H296</f>
        <v>7.7368199999999998</v>
      </c>
      <c r="S296" s="183">
        <v>0</v>
      </c>
      <c r="T296" s="184">
        <f>S296*H296</f>
        <v>0</v>
      </c>
      <c r="AR296" s="17" t="s">
        <v>129</v>
      </c>
      <c r="AT296" s="17" t="s">
        <v>124</v>
      </c>
      <c r="AU296" s="17" t="s">
        <v>84</v>
      </c>
      <c r="AY296" s="17" t="s">
        <v>122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7" t="s">
        <v>82</v>
      </c>
      <c r="BK296" s="185">
        <f>ROUND(I296*H296,2)</f>
        <v>0</v>
      </c>
      <c r="BL296" s="17" t="s">
        <v>129</v>
      </c>
      <c r="BM296" s="17" t="s">
        <v>455</v>
      </c>
    </row>
    <row r="297" spans="2:65" s="1" customFormat="1" ht="58.5" x14ac:dyDescent="0.2">
      <c r="B297" s="34"/>
      <c r="C297" s="35"/>
      <c r="D297" s="186" t="s">
        <v>131</v>
      </c>
      <c r="E297" s="35"/>
      <c r="F297" s="187" t="s">
        <v>456</v>
      </c>
      <c r="G297" s="35"/>
      <c r="H297" s="35"/>
      <c r="I297" s="103"/>
      <c r="J297" s="35"/>
      <c r="K297" s="35"/>
      <c r="L297" s="38"/>
      <c r="M297" s="188"/>
      <c r="N297" s="60"/>
      <c r="O297" s="60"/>
      <c r="P297" s="60"/>
      <c r="Q297" s="60"/>
      <c r="R297" s="60"/>
      <c r="S297" s="60"/>
      <c r="T297" s="61"/>
      <c r="AT297" s="17" t="s">
        <v>131</v>
      </c>
      <c r="AU297" s="17" t="s">
        <v>84</v>
      </c>
    </row>
    <row r="298" spans="2:65" s="1" customFormat="1" ht="16.5" customHeight="1" x14ac:dyDescent="0.2">
      <c r="B298" s="34"/>
      <c r="C298" s="222" t="s">
        <v>457</v>
      </c>
      <c r="D298" s="222" t="s">
        <v>351</v>
      </c>
      <c r="E298" s="223" t="s">
        <v>458</v>
      </c>
      <c r="F298" s="224" t="s">
        <v>459</v>
      </c>
      <c r="G298" s="225" t="s">
        <v>137</v>
      </c>
      <c r="H298" s="226">
        <v>150.423</v>
      </c>
      <c r="I298" s="227"/>
      <c r="J298" s="228">
        <f>ROUND(I298*H298,2)</f>
        <v>0</v>
      </c>
      <c r="K298" s="224" t="s">
        <v>128</v>
      </c>
      <c r="L298" s="229"/>
      <c r="M298" s="230" t="s">
        <v>19</v>
      </c>
      <c r="N298" s="231" t="s">
        <v>45</v>
      </c>
      <c r="O298" s="60"/>
      <c r="P298" s="183">
        <f>O298*H298</f>
        <v>0</v>
      </c>
      <c r="Q298" s="183">
        <v>0.10050000000000001</v>
      </c>
      <c r="R298" s="183">
        <f>Q298*H298</f>
        <v>15.117511500000001</v>
      </c>
      <c r="S298" s="183">
        <v>0</v>
      </c>
      <c r="T298" s="184">
        <f>S298*H298</f>
        <v>0</v>
      </c>
      <c r="AR298" s="17" t="s">
        <v>183</v>
      </c>
      <c r="AT298" s="17" t="s">
        <v>351</v>
      </c>
      <c r="AU298" s="17" t="s">
        <v>84</v>
      </c>
      <c r="AY298" s="17" t="s">
        <v>122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17" t="s">
        <v>82</v>
      </c>
      <c r="BK298" s="185">
        <f>ROUND(I298*H298,2)</f>
        <v>0</v>
      </c>
      <c r="BL298" s="17" t="s">
        <v>129</v>
      </c>
      <c r="BM298" s="17" t="s">
        <v>460</v>
      </c>
    </row>
    <row r="299" spans="2:65" s="11" customFormat="1" x14ac:dyDescent="0.2">
      <c r="B299" s="189"/>
      <c r="C299" s="190"/>
      <c r="D299" s="186" t="s">
        <v>133</v>
      </c>
      <c r="E299" s="191" t="s">
        <v>19</v>
      </c>
      <c r="F299" s="192" t="s">
        <v>461</v>
      </c>
      <c r="G299" s="190"/>
      <c r="H299" s="193">
        <v>150.423</v>
      </c>
      <c r="I299" s="194"/>
      <c r="J299" s="190"/>
      <c r="K299" s="190"/>
      <c r="L299" s="195"/>
      <c r="M299" s="196"/>
      <c r="N299" s="197"/>
      <c r="O299" s="197"/>
      <c r="P299" s="197"/>
      <c r="Q299" s="197"/>
      <c r="R299" s="197"/>
      <c r="S299" s="197"/>
      <c r="T299" s="198"/>
      <c r="AT299" s="199" t="s">
        <v>133</v>
      </c>
      <c r="AU299" s="199" t="s">
        <v>84</v>
      </c>
      <c r="AV299" s="11" t="s">
        <v>84</v>
      </c>
      <c r="AW299" s="11" t="s">
        <v>35</v>
      </c>
      <c r="AX299" s="11" t="s">
        <v>82</v>
      </c>
      <c r="AY299" s="199" t="s">
        <v>122</v>
      </c>
    </row>
    <row r="300" spans="2:65" s="1" customFormat="1" ht="16.5" customHeight="1" x14ac:dyDescent="0.2">
      <c r="B300" s="34"/>
      <c r="C300" s="174" t="s">
        <v>462</v>
      </c>
      <c r="D300" s="174" t="s">
        <v>124</v>
      </c>
      <c r="E300" s="175" t="s">
        <v>463</v>
      </c>
      <c r="F300" s="176" t="s">
        <v>464</v>
      </c>
      <c r="G300" s="177" t="s">
        <v>241</v>
      </c>
      <c r="H300" s="178">
        <v>0.48</v>
      </c>
      <c r="I300" s="179"/>
      <c r="J300" s="180">
        <f>ROUND(I300*H300,2)</f>
        <v>0</v>
      </c>
      <c r="K300" s="176" t="s">
        <v>128</v>
      </c>
      <c r="L300" s="38"/>
      <c r="M300" s="181" t="s">
        <v>19</v>
      </c>
      <c r="N300" s="182" t="s">
        <v>45</v>
      </c>
      <c r="O300" s="60"/>
      <c r="P300" s="183">
        <f>O300*H300</f>
        <v>0</v>
      </c>
      <c r="Q300" s="183">
        <v>0</v>
      </c>
      <c r="R300" s="183">
        <f>Q300*H300</f>
        <v>0</v>
      </c>
      <c r="S300" s="183">
        <v>2.2000000000000002</v>
      </c>
      <c r="T300" s="184">
        <f>S300*H300</f>
        <v>1.056</v>
      </c>
      <c r="AR300" s="17" t="s">
        <v>129</v>
      </c>
      <c r="AT300" s="17" t="s">
        <v>124</v>
      </c>
      <c r="AU300" s="17" t="s">
        <v>84</v>
      </c>
      <c r="AY300" s="17" t="s">
        <v>122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7" t="s">
        <v>82</v>
      </c>
      <c r="BK300" s="185">
        <f>ROUND(I300*H300,2)</f>
        <v>0</v>
      </c>
      <c r="BL300" s="17" t="s">
        <v>129</v>
      </c>
      <c r="BM300" s="17" t="s">
        <v>465</v>
      </c>
    </row>
    <row r="301" spans="2:65" s="11" customFormat="1" x14ac:dyDescent="0.2">
      <c r="B301" s="189"/>
      <c r="C301" s="190"/>
      <c r="D301" s="186" t="s">
        <v>133</v>
      </c>
      <c r="E301" s="191" t="s">
        <v>19</v>
      </c>
      <c r="F301" s="192" t="s">
        <v>466</v>
      </c>
      <c r="G301" s="190"/>
      <c r="H301" s="193">
        <v>0.48</v>
      </c>
      <c r="I301" s="194"/>
      <c r="J301" s="190"/>
      <c r="K301" s="190"/>
      <c r="L301" s="195"/>
      <c r="M301" s="196"/>
      <c r="N301" s="197"/>
      <c r="O301" s="197"/>
      <c r="P301" s="197"/>
      <c r="Q301" s="197"/>
      <c r="R301" s="197"/>
      <c r="S301" s="197"/>
      <c r="T301" s="198"/>
      <c r="AT301" s="199" t="s">
        <v>133</v>
      </c>
      <c r="AU301" s="199" t="s">
        <v>84</v>
      </c>
      <c r="AV301" s="11" t="s">
        <v>84</v>
      </c>
      <c r="AW301" s="11" t="s">
        <v>35</v>
      </c>
      <c r="AX301" s="11" t="s">
        <v>82</v>
      </c>
      <c r="AY301" s="199" t="s">
        <v>122</v>
      </c>
    </row>
    <row r="302" spans="2:65" s="10" customFormat="1" ht="22.9" customHeight="1" x14ac:dyDescent="0.2">
      <c r="B302" s="158"/>
      <c r="C302" s="159"/>
      <c r="D302" s="160" t="s">
        <v>73</v>
      </c>
      <c r="E302" s="172" t="s">
        <v>154</v>
      </c>
      <c r="F302" s="172" t="s">
        <v>467</v>
      </c>
      <c r="G302" s="159"/>
      <c r="H302" s="159"/>
      <c r="I302" s="162"/>
      <c r="J302" s="173">
        <f>BK302</f>
        <v>0</v>
      </c>
      <c r="K302" s="159"/>
      <c r="L302" s="164"/>
      <c r="M302" s="165"/>
      <c r="N302" s="166"/>
      <c r="O302" s="166"/>
      <c r="P302" s="167">
        <f>SUM(P303:P424)</f>
        <v>0</v>
      </c>
      <c r="Q302" s="166"/>
      <c r="R302" s="167">
        <f>SUM(R303:R424)</f>
        <v>2844.1841460099995</v>
      </c>
      <c r="S302" s="166"/>
      <c r="T302" s="168">
        <f>SUM(T303:T424)</f>
        <v>0</v>
      </c>
      <c r="AR302" s="169" t="s">
        <v>82</v>
      </c>
      <c r="AT302" s="170" t="s">
        <v>73</v>
      </c>
      <c r="AU302" s="170" t="s">
        <v>82</v>
      </c>
      <c r="AY302" s="169" t="s">
        <v>122</v>
      </c>
      <c r="BK302" s="171">
        <f>SUM(BK303:BK424)</f>
        <v>0</v>
      </c>
    </row>
    <row r="303" spans="2:65" s="1" customFormat="1" ht="22.5" customHeight="1" x14ac:dyDescent="0.2">
      <c r="B303" s="34"/>
      <c r="C303" s="174" t="s">
        <v>468</v>
      </c>
      <c r="D303" s="174" t="s">
        <v>124</v>
      </c>
      <c r="E303" s="175" t="s">
        <v>469</v>
      </c>
      <c r="F303" s="176" t="s">
        <v>470</v>
      </c>
      <c r="G303" s="177" t="s">
        <v>127</v>
      </c>
      <c r="H303" s="178">
        <v>733.56299999999999</v>
      </c>
      <c r="I303" s="179"/>
      <c r="J303" s="180">
        <f>ROUND(I303*H303,2)</f>
        <v>0</v>
      </c>
      <c r="K303" s="176" t="s">
        <v>128</v>
      </c>
      <c r="L303" s="38"/>
      <c r="M303" s="181" t="s">
        <v>19</v>
      </c>
      <c r="N303" s="182" t="s">
        <v>45</v>
      </c>
      <c r="O303" s="60"/>
      <c r="P303" s="183">
        <f>O303*H303</f>
        <v>0</v>
      </c>
      <c r="Q303" s="183">
        <v>0</v>
      </c>
      <c r="R303" s="183">
        <f>Q303*H303</f>
        <v>0</v>
      </c>
      <c r="S303" s="183">
        <v>0</v>
      </c>
      <c r="T303" s="184">
        <f>S303*H303</f>
        <v>0</v>
      </c>
      <c r="AR303" s="17" t="s">
        <v>129</v>
      </c>
      <c r="AT303" s="17" t="s">
        <v>124</v>
      </c>
      <c r="AU303" s="17" t="s">
        <v>84</v>
      </c>
      <c r="AY303" s="17" t="s">
        <v>122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7" t="s">
        <v>82</v>
      </c>
      <c r="BK303" s="185">
        <f>ROUND(I303*H303,2)</f>
        <v>0</v>
      </c>
      <c r="BL303" s="17" t="s">
        <v>129</v>
      </c>
      <c r="BM303" s="17" t="s">
        <v>471</v>
      </c>
    </row>
    <row r="304" spans="2:65" s="1" customFormat="1" ht="68.25" x14ac:dyDescent="0.2">
      <c r="B304" s="34"/>
      <c r="C304" s="35"/>
      <c r="D304" s="186" t="s">
        <v>131</v>
      </c>
      <c r="E304" s="35"/>
      <c r="F304" s="187" t="s">
        <v>472</v>
      </c>
      <c r="G304" s="35"/>
      <c r="H304" s="35"/>
      <c r="I304" s="103"/>
      <c r="J304" s="35"/>
      <c r="K304" s="35"/>
      <c r="L304" s="38"/>
      <c r="M304" s="188"/>
      <c r="N304" s="60"/>
      <c r="O304" s="60"/>
      <c r="P304" s="60"/>
      <c r="Q304" s="60"/>
      <c r="R304" s="60"/>
      <c r="S304" s="60"/>
      <c r="T304" s="61"/>
      <c r="AT304" s="17" t="s">
        <v>131</v>
      </c>
      <c r="AU304" s="17" t="s">
        <v>84</v>
      </c>
    </row>
    <row r="305" spans="2:65" s="11" customFormat="1" x14ac:dyDescent="0.2">
      <c r="B305" s="189"/>
      <c r="C305" s="190"/>
      <c r="D305" s="186" t="s">
        <v>133</v>
      </c>
      <c r="E305" s="191" t="s">
        <v>19</v>
      </c>
      <c r="F305" s="192" t="s">
        <v>473</v>
      </c>
      <c r="G305" s="190"/>
      <c r="H305" s="193">
        <v>322.45800000000003</v>
      </c>
      <c r="I305" s="194"/>
      <c r="J305" s="190"/>
      <c r="K305" s="190"/>
      <c r="L305" s="195"/>
      <c r="M305" s="196"/>
      <c r="N305" s="197"/>
      <c r="O305" s="197"/>
      <c r="P305" s="197"/>
      <c r="Q305" s="197"/>
      <c r="R305" s="197"/>
      <c r="S305" s="197"/>
      <c r="T305" s="198"/>
      <c r="AT305" s="199" t="s">
        <v>133</v>
      </c>
      <c r="AU305" s="199" t="s">
        <v>84</v>
      </c>
      <c r="AV305" s="11" t="s">
        <v>84</v>
      </c>
      <c r="AW305" s="11" t="s">
        <v>35</v>
      </c>
      <c r="AX305" s="11" t="s">
        <v>74</v>
      </c>
      <c r="AY305" s="199" t="s">
        <v>122</v>
      </c>
    </row>
    <row r="306" spans="2:65" s="11" customFormat="1" x14ac:dyDescent="0.2">
      <c r="B306" s="189"/>
      <c r="C306" s="190"/>
      <c r="D306" s="186" t="s">
        <v>133</v>
      </c>
      <c r="E306" s="191" t="s">
        <v>19</v>
      </c>
      <c r="F306" s="192" t="s">
        <v>474</v>
      </c>
      <c r="G306" s="190"/>
      <c r="H306" s="193">
        <v>411.10500000000002</v>
      </c>
      <c r="I306" s="194"/>
      <c r="J306" s="190"/>
      <c r="K306" s="190"/>
      <c r="L306" s="195"/>
      <c r="M306" s="196"/>
      <c r="N306" s="197"/>
      <c r="O306" s="197"/>
      <c r="P306" s="197"/>
      <c r="Q306" s="197"/>
      <c r="R306" s="197"/>
      <c r="S306" s="197"/>
      <c r="T306" s="198"/>
      <c r="AT306" s="199" t="s">
        <v>133</v>
      </c>
      <c r="AU306" s="199" t="s">
        <v>84</v>
      </c>
      <c r="AV306" s="11" t="s">
        <v>84</v>
      </c>
      <c r="AW306" s="11" t="s">
        <v>35</v>
      </c>
      <c r="AX306" s="11" t="s">
        <v>74</v>
      </c>
      <c r="AY306" s="199" t="s">
        <v>122</v>
      </c>
    </row>
    <row r="307" spans="2:65" s="12" customFormat="1" x14ac:dyDescent="0.2">
      <c r="B307" s="200"/>
      <c r="C307" s="201"/>
      <c r="D307" s="186" t="s">
        <v>133</v>
      </c>
      <c r="E307" s="202" t="s">
        <v>19</v>
      </c>
      <c r="F307" s="203" t="s">
        <v>153</v>
      </c>
      <c r="G307" s="201"/>
      <c r="H307" s="204">
        <v>733.5630000000001</v>
      </c>
      <c r="I307" s="205"/>
      <c r="J307" s="201"/>
      <c r="K307" s="201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133</v>
      </c>
      <c r="AU307" s="210" t="s">
        <v>84</v>
      </c>
      <c r="AV307" s="12" t="s">
        <v>129</v>
      </c>
      <c r="AW307" s="12" t="s">
        <v>35</v>
      </c>
      <c r="AX307" s="12" t="s">
        <v>82</v>
      </c>
      <c r="AY307" s="210" t="s">
        <v>122</v>
      </c>
    </row>
    <row r="308" spans="2:65" s="1" customFormat="1" ht="16.5" customHeight="1" x14ac:dyDescent="0.2">
      <c r="B308" s="34"/>
      <c r="C308" s="222" t="s">
        <v>475</v>
      </c>
      <c r="D308" s="222" t="s">
        <v>351</v>
      </c>
      <c r="E308" s="223" t="s">
        <v>476</v>
      </c>
      <c r="F308" s="224" t="s">
        <v>477</v>
      </c>
      <c r="G308" s="225" t="s">
        <v>330</v>
      </c>
      <c r="H308" s="226">
        <v>407.12700000000001</v>
      </c>
      <c r="I308" s="227"/>
      <c r="J308" s="228">
        <f>ROUND(I308*H308,2)</f>
        <v>0</v>
      </c>
      <c r="K308" s="224" t="s">
        <v>128</v>
      </c>
      <c r="L308" s="229"/>
      <c r="M308" s="230" t="s">
        <v>19</v>
      </c>
      <c r="N308" s="231" t="s">
        <v>45</v>
      </c>
      <c r="O308" s="60"/>
      <c r="P308" s="183">
        <f>O308*H308</f>
        <v>0</v>
      </c>
      <c r="Q308" s="183">
        <v>1</v>
      </c>
      <c r="R308" s="183">
        <f>Q308*H308</f>
        <v>407.12700000000001</v>
      </c>
      <c r="S308" s="183">
        <v>0</v>
      </c>
      <c r="T308" s="184">
        <f>S308*H308</f>
        <v>0</v>
      </c>
      <c r="AR308" s="17" t="s">
        <v>183</v>
      </c>
      <c r="AT308" s="17" t="s">
        <v>351</v>
      </c>
      <c r="AU308" s="17" t="s">
        <v>84</v>
      </c>
      <c r="AY308" s="17" t="s">
        <v>122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7" t="s">
        <v>82</v>
      </c>
      <c r="BK308" s="185">
        <f>ROUND(I308*H308,2)</f>
        <v>0</v>
      </c>
      <c r="BL308" s="17" t="s">
        <v>129</v>
      </c>
      <c r="BM308" s="17" t="s">
        <v>478</v>
      </c>
    </row>
    <row r="309" spans="2:65" s="11" customFormat="1" x14ac:dyDescent="0.2">
      <c r="B309" s="189"/>
      <c r="C309" s="190"/>
      <c r="D309" s="186" t="s">
        <v>133</v>
      </c>
      <c r="E309" s="191" t="s">
        <v>19</v>
      </c>
      <c r="F309" s="192" t="s">
        <v>479</v>
      </c>
      <c r="G309" s="190"/>
      <c r="H309" s="193">
        <v>407.12700000000001</v>
      </c>
      <c r="I309" s="194"/>
      <c r="J309" s="190"/>
      <c r="K309" s="190"/>
      <c r="L309" s="195"/>
      <c r="M309" s="196"/>
      <c r="N309" s="197"/>
      <c r="O309" s="197"/>
      <c r="P309" s="197"/>
      <c r="Q309" s="197"/>
      <c r="R309" s="197"/>
      <c r="S309" s="197"/>
      <c r="T309" s="198"/>
      <c r="AT309" s="199" t="s">
        <v>133</v>
      </c>
      <c r="AU309" s="199" t="s">
        <v>84</v>
      </c>
      <c r="AV309" s="11" t="s">
        <v>84</v>
      </c>
      <c r="AW309" s="11" t="s">
        <v>35</v>
      </c>
      <c r="AX309" s="11" t="s">
        <v>82</v>
      </c>
      <c r="AY309" s="199" t="s">
        <v>122</v>
      </c>
    </row>
    <row r="310" spans="2:65" s="1" customFormat="1" ht="16.5" customHeight="1" x14ac:dyDescent="0.2">
      <c r="B310" s="34"/>
      <c r="C310" s="174" t="s">
        <v>480</v>
      </c>
      <c r="D310" s="174" t="s">
        <v>124</v>
      </c>
      <c r="E310" s="175" t="s">
        <v>481</v>
      </c>
      <c r="F310" s="176" t="s">
        <v>482</v>
      </c>
      <c r="G310" s="177" t="s">
        <v>127</v>
      </c>
      <c r="H310" s="178">
        <v>519.97</v>
      </c>
      <c r="I310" s="179"/>
      <c r="J310" s="180">
        <f>ROUND(I310*H310,2)</f>
        <v>0</v>
      </c>
      <c r="K310" s="176" t="s">
        <v>128</v>
      </c>
      <c r="L310" s="38"/>
      <c r="M310" s="181" t="s">
        <v>19</v>
      </c>
      <c r="N310" s="182" t="s">
        <v>45</v>
      </c>
      <c r="O310" s="60"/>
      <c r="P310" s="183">
        <f>O310*H310</f>
        <v>0</v>
      </c>
      <c r="Q310" s="183">
        <v>0.18906999999999999</v>
      </c>
      <c r="R310" s="183">
        <f>Q310*H310</f>
        <v>98.310727900000003</v>
      </c>
      <c r="S310" s="183">
        <v>0</v>
      </c>
      <c r="T310" s="184">
        <f>S310*H310</f>
        <v>0</v>
      </c>
      <c r="AR310" s="17" t="s">
        <v>129</v>
      </c>
      <c r="AT310" s="17" t="s">
        <v>124</v>
      </c>
      <c r="AU310" s="17" t="s">
        <v>84</v>
      </c>
      <c r="AY310" s="17" t="s">
        <v>122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17" t="s">
        <v>82</v>
      </c>
      <c r="BK310" s="185">
        <f>ROUND(I310*H310,2)</f>
        <v>0</v>
      </c>
      <c r="BL310" s="17" t="s">
        <v>129</v>
      </c>
      <c r="BM310" s="17" t="s">
        <v>483</v>
      </c>
    </row>
    <row r="311" spans="2:65" s="11" customFormat="1" x14ac:dyDescent="0.2">
      <c r="B311" s="189"/>
      <c r="C311" s="190"/>
      <c r="D311" s="186" t="s">
        <v>133</v>
      </c>
      <c r="E311" s="191" t="s">
        <v>19</v>
      </c>
      <c r="F311" s="192" t="s">
        <v>484</v>
      </c>
      <c r="G311" s="190"/>
      <c r="H311" s="193">
        <v>71.97</v>
      </c>
      <c r="I311" s="194"/>
      <c r="J311" s="190"/>
      <c r="K311" s="190"/>
      <c r="L311" s="195"/>
      <c r="M311" s="196"/>
      <c r="N311" s="197"/>
      <c r="O311" s="197"/>
      <c r="P311" s="197"/>
      <c r="Q311" s="197"/>
      <c r="R311" s="197"/>
      <c r="S311" s="197"/>
      <c r="T311" s="198"/>
      <c r="AT311" s="199" t="s">
        <v>133</v>
      </c>
      <c r="AU311" s="199" t="s">
        <v>84</v>
      </c>
      <c r="AV311" s="11" t="s">
        <v>84</v>
      </c>
      <c r="AW311" s="11" t="s">
        <v>35</v>
      </c>
      <c r="AX311" s="11" t="s">
        <v>74</v>
      </c>
      <c r="AY311" s="199" t="s">
        <v>122</v>
      </c>
    </row>
    <row r="312" spans="2:65" s="11" customFormat="1" x14ac:dyDescent="0.2">
      <c r="B312" s="189"/>
      <c r="C312" s="190"/>
      <c r="D312" s="186" t="s">
        <v>133</v>
      </c>
      <c r="E312" s="191" t="s">
        <v>19</v>
      </c>
      <c r="F312" s="192" t="s">
        <v>485</v>
      </c>
      <c r="G312" s="190"/>
      <c r="H312" s="193">
        <v>448</v>
      </c>
      <c r="I312" s="194"/>
      <c r="J312" s="190"/>
      <c r="K312" s="190"/>
      <c r="L312" s="195"/>
      <c r="M312" s="196"/>
      <c r="N312" s="197"/>
      <c r="O312" s="197"/>
      <c r="P312" s="197"/>
      <c r="Q312" s="197"/>
      <c r="R312" s="197"/>
      <c r="S312" s="197"/>
      <c r="T312" s="198"/>
      <c r="AT312" s="199" t="s">
        <v>133</v>
      </c>
      <c r="AU312" s="199" t="s">
        <v>84</v>
      </c>
      <c r="AV312" s="11" t="s">
        <v>84</v>
      </c>
      <c r="AW312" s="11" t="s">
        <v>35</v>
      </c>
      <c r="AX312" s="11" t="s">
        <v>74</v>
      </c>
      <c r="AY312" s="199" t="s">
        <v>122</v>
      </c>
    </row>
    <row r="313" spans="2:65" s="12" customFormat="1" x14ac:dyDescent="0.2">
      <c r="B313" s="200"/>
      <c r="C313" s="201"/>
      <c r="D313" s="186" t="s">
        <v>133</v>
      </c>
      <c r="E313" s="202" t="s">
        <v>19</v>
      </c>
      <c r="F313" s="203" t="s">
        <v>153</v>
      </c>
      <c r="G313" s="201"/>
      <c r="H313" s="204">
        <v>519.97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133</v>
      </c>
      <c r="AU313" s="210" t="s">
        <v>84</v>
      </c>
      <c r="AV313" s="12" t="s">
        <v>129</v>
      </c>
      <c r="AW313" s="12" t="s">
        <v>35</v>
      </c>
      <c r="AX313" s="12" t="s">
        <v>82</v>
      </c>
      <c r="AY313" s="210" t="s">
        <v>122</v>
      </c>
    </row>
    <row r="314" spans="2:65" s="1" customFormat="1" ht="16.5" customHeight="1" x14ac:dyDescent="0.2">
      <c r="B314" s="34"/>
      <c r="C314" s="174" t="s">
        <v>486</v>
      </c>
      <c r="D314" s="174" t="s">
        <v>124</v>
      </c>
      <c r="E314" s="175" t="s">
        <v>487</v>
      </c>
      <c r="F314" s="176" t="s">
        <v>488</v>
      </c>
      <c r="G314" s="177" t="s">
        <v>127</v>
      </c>
      <c r="H314" s="178">
        <v>1481.2449999999999</v>
      </c>
      <c r="I314" s="179"/>
      <c r="J314" s="180">
        <f>ROUND(I314*H314,2)</f>
        <v>0</v>
      </c>
      <c r="K314" s="176" t="s">
        <v>128</v>
      </c>
      <c r="L314" s="38"/>
      <c r="M314" s="181" t="s">
        <v>19</v>
      </c>
      <c r="N314" s="182" t="s">
        <v>45</v>
      </c>
      <c r="O314" s="60"/>
      <c r="P314" s="183">
        <f>O314*H314</f>
        <v>0</v>
      </c>
      <c r="Q314" s="183">
        <v>0.27994000000000002</v>
      </c>
      <c r="R314" s="183">
        <f>Q314*H314</f>
        <v>414.65972529999999</v>
      </c>
      <c r="S314" s="183">
        <v>0</v>
      </c>
      <c r="T314" s="184">
        <f>S314*H314</f>
        <v>0</v>
      </c>
      <c r="AR314" s="17" t="s">
        <v>129</v>
      </c>
      <c r="AT314" s="17" t="s">
        <v>124</v>
      </c>
      <c r="AU314" s="17" t="s">
        <v>84</v>
      </c>
      <c r="AY314" s="17" t="s">
        <v>122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7" t="s">
        <v>82</v>
      </c>
      <c r="BK314" s="185">
        <f>ROUND(I314*H314,2)</f>
        <v>0</v>
      </c>
      <c r="BL314" s="17" t="s">
        <v>129</v>
      </c>
      <c r="BM314" s="17" t="s">
        <v>489</v>
      </c>
    </row>
    <row r="315" spans="2:65" s="11" customFormat="1" x14ac:dyDescent="0.2">
      <c r="B315" s="189"/>
      <c r="C315" s="190"/>
      <c r="D315" s="186" t="s">
        <v>133</v>
      </c>
      <c r="E315" s="191" t="s">
        <v>19</v>
      </c>
      <c r="F315" s="192" t="s">
        <v>490</v>
      </c>
      <c r="G315" s="190"/>
      <c r="H315" s="193">
        <v>933.79</v>
      </c>
      <c r="I315" s="194"/>
      <c r="J315" s="190"/>
      <c r="K315" s="190"/>
      <c r="L315" s="195"/>
      <c r="M315" s="196"/>
      <c r="N315" s="197"/>
      <c r="O315" s="197"/>
      <c r="P315" s="197"/>
      <c r="Q315" s="197"/>
      <c r="R315" s="197"/>
      <c r="S315" s="197"/>
      <c r="T315" s="198"/>
      <c r="AT315" s="199" t="s">
        <v>133</v>
      </c>
      <c r="AU315" s="199" t="s">
        <v>84</v>
      </c>
      <c r="AV315" s="11" t="s">
        <v>84</v>
      </c>
      <c r="AW315" s="11" t="s">
        <v>35</v>
      </c>
      <c r="AX315" s="11" t="s">
        <v>74</v>
      </c>
      <c r="AY315" s="199" t="s">
        <v>122</v>
      </c>
    </row>
    <row r="316" spans="2:65" s="11" customFormat="1" x14ac:dyDescent="0.2">
      <c r="B316" s="189"/>
      <c r="C316" s="190"/>
      <c r="D316" s="186" t="s">
        <v>133</v>
      </c>
      <c r="E316" s="191" t="s">
        <v>19</v>
      </c>
      <c r="F316" s="192" t="s">
        <v>491</v>
      </c>
      <c r="G316" s="190"/>
      <c r="H316" s="193">
        <v>438.01499999999999</v>
      </c>
      <c r="I316" s="194"/>
      <c r="J316" s="190"/>
      <c r="K316" s="190"/>
      <c r="L316" s="195"/>
      <c r="M316" s="196"/>
      <c r="N316" s="197"/>
      <c r="O316" s="197"/>
      <c r="P316" s="197"/>
      <c r="Q316" s="197"/>
      <c r="R316" s="197"/>
      <c r="S316" s="197"/>
      <c r="T316" s="198"/>
      <c r="AT316" s="199" t="s">
        <v>133</v>
      </c>
      <c r="AU316" s="199" t="s">
        <v>84</v>
      </c>
      <c r="AV316" s="11" t="s">
        <v>84</v>
      </c>
      <c r="AW316" s="11" t="s">
        <v>35</v>
      </c>
      <c r="AX316" s="11" t="s">
        <v>74</v>
      </c>
      <c r="AY316" s="199" t="s">
        <v>122</v>
      </c>
    </row>
    <row r="317" spans="2:65" s="11" customFormat="1" x14ac:dyDescent="0.2">
      <c r="B317" s="189"/>
      <c r="C317" s="190"/>
      <c r="D317" s="186" t="s">
        <v>133</v>
      </c>
      <c r="E317" s="191" t="s">
        <v>19</v>
      </c>
      <c r="F317" s="192" t="s">
        <v>492</v>
      </c>
      <c r="G317" s="190"/>
      <c r="H317" s="193">
        <v>109.44</v>
      </c>
      <c r="I317" s="194"/>
      <c r="J317" s="190"/>
      <c r="K317" s="190"/>
      <c r="L317" s="195"/>
      <c r="M317" s="196"/>
      <c r="N317" s="197"/>
      <c r="O317" s="197"/>
      <c r="P317" s="197"/>
      <c r="Q317" s="197"/>
      <c r="R317" s="197"/>
      <c r="S317" s="197"/>
      <c r="T317" s="198"/>
      <c r="AT317" s="199" t="s">
        <v>133</v>
      </c>
      <c r="AU317" s="199" t="s">
        <v>84</v>
      </c>
      <c r="AV317" s="11" t="s">
        <v>84</v>
      </c>
      <c r="AW317" s="11" t="s">
        <v>35</v>
      </c>
      <c r="AX317" s="11" t="s">
        <v>74</v>
      </c>
      <c r="AY317" s="199" t="s">
        <v>122</v>
      </c>
    </row>
    <row r="318" spans="2:65" s="12" customFormat="1" x14ac:dyDescent="0.2">
      <c r="B318" s="200"/>
      <c r="C318" s="201"/>
      <c r="D318" s="186" t="s">
        <v>133</v>
      </c>
      <c r="E318" s="202" t="s">
        <v>19</v>
      </c>
      <c r="F318" s="203" t="s">
        <v>493</v>
      </c>
      <c r="G318" s="201"/>
      <c r="H318" s="204">
        <v>1481.2449999999999</v>
      </c>
      <c r="I318" s="205"/>
      <c r="J318" s="201"/>
      <c r="K318" s="201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133</v>
      </c>
      <c r="AU318" s="210" t="s">
        <v>84</v>
      </c>
      <c r="AV318" s="12" t="s">
        <v>129</v>
      </c>
      <c r="AW318" s="12" t="s">
        <v>35</v>
      </c>
      <c r="AX318" s="12" t="s">
        <v>82</v>
      </c>
      <c r="AY318" s="210" t="s">
        <v>122</v>
      </c>
    </row>
    <row r="319" spans="2:65" s="1" customFormat="1" ht="16.5" customHeight="1" x14ac:dyDescent="0.2">
      <c r="B319" s="34"/>
      <c r="C319" s="174" t="s">
        <v>494</v>
      </c>
      <c r="D319" s="174" t="s">
        <v>124</v>
      </c>
      <c r="E319" s="175" t="s">
        <v>495</v>
      </c>
      <c r="F319" s="176" t="s">
        <v>496</v>
      </c>
      <c r="G319" s="177" t="s">
        <v>127</v>
      </c>
      <c r="H319" s="178">
        <v>465.858</v>
      </c>
      <c r="I319" s="179"/>
      <c r="J319" s="180">
        <f>ROUND(I319*H319,2)</f>
        <v>0</v>
      </c>
      <c r="K319" s="176" t="s">
        <v>128</v>
      </c>
      <c r="L319" s="38"/>
      <c r="M319" s="181" t="s">
        <v>19</v>
      </c>
      <c r="N319" s="182" t="s">
        <v>45</v>
      </c>
      <c r="O319" s="60"/>
      <c r="P319" s="183">
        <f>O319*H319</f>
        <v>0</v>
      </c>
      <c r="Q319" s="183">
        <v>0.29810999999999999</v>
      </c>
      <c r="R319" s="183">
        <f>Q319*H319</f>
        <v>138.87692837999998</v>
      </c>
      <c r="S319" s="183">
        <v>0</v>
      </c>
      <c r="T319" s="184">
        <f>S319*H319</f>
        <v>0</v>
      </c>
      <c r="AR319" s="17" t="s">
        <v>129</v>
      </c>
      <c r="AT319" s="17" t="s">
        <v>124</v>
      </c>
      <c r="AU319" s="17" t="s">
        <v>84</v>
      </c>
      <c r="AY319" s="17" t="s">
        <v>122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7" t="s">
        <v>82</v>
      </c>
      <c r="BK319" s="185">
        <f>ROUND(I319*H319,2)</f>
        <v>0</v>
      </c>
      <c r="BL319" s="17" t="s">
        <v>129</v>
      </c>
      <c r="BM319" s="17" t="s">
        <v>497</v>
      </c>
    </row>
    <row r="320" spans="2:65" s="11" customFormat="1" x14ac:dyDescent="0.2">
      <c r="B320" s="189"/>
      <c r="C320" s="190"/>
      <c r="D320" s="186" t="s">
        <v>133</v>
      </c>
      <c r="E320" s="191" t="s">
        <v>19</v>
      </c>
      <c r="F320" s="192" t="s">
        <v>369</v>
      </c>
      <c r="G320" s="190"/>
      <c r="H320" s="193">
        <v>424.858</v>
      </c>
      <c r="I320" s="194"/>
      <c r="J320" s="190"/>
      <c r="K320" s="190"/>
      <c r="L320" s="195"/>
      <c r="M320" s="196"/>
      <c r="N320" s="197"/>
      <c r="O320" s="197"/>
      <c r="P320" s="197"/>
      <c r="Q320" s="197"/>
      <c r="R320" s="197"/>
      <c r="S320" s="197"/>
      <c r="T320" s="198"/>
      <c r="AT320" s="199" t="s">
        <v>133</v>
      </c>
      <c r="AU320" s="199" t="s">
        <v>84</v>
      </c>
      <c r="AV320" s="11" t="s">
        <v>84</v>
      </c>
      <c r="AW320" s="11" t="s">
        <v>35</v>
      </c>
      <c r="AX320" s="11" t="s">
        <v>74</v>
      </c>
      <c r="AY320" s="199" t="s">
        <v>122</v>
      </c>
    </row>
    <row r="321" spans="2:65" s="11" customFormat="1" x14ac:dyDescent="0.2">
      <c r="B321" s="189"/>
      <c r="C321" s="190"/>
      <c r="D321" s="186" t="s">
        <v>133</v>
      </c>
      <c r="E321" s="191" t="s">
        <v>19</v>
      </c>
      <c r="F321" s="192" t="s">
        <v>498</v>
      </c>
      <c r="G321" s="190"/>
      <c r="H321" s="193">
        <v>41</v>
      </c>
      <c r="I321" s="194"/>
      <c r="J321" s="190"/>
      <c r="K321" s="190"/>
      <c r="L321" s="195"/>
      <c r="M321" s="196"/>
      <c r="N321" s="197"/>
      <c r="O321" s="197"/>
      <c r="P321" s="197"/>
      <c r="Q321" s="197"/>
      <c r="R321" s="197"/>
      <c r="S321" s="197"/>
      <c r="T321" s="198"/>
      <c r="AT321" s="199" t="s">
        <v>133</v>
      </c>
      <c r="AU321" s="199" t="s">
        <v>84</v>
      </c>
      <c r="AV321" s="11" t="s">
        <v>84</v>
      </c>
      <c r="AW321" s="11" t="s">
        <v>35</v>
      </c>
      <c r="AX321" s="11" t="s">
        <v>74</v>
      </c>
      <c r="AY321" s="199" t="s">
        <v>122</v>
      </c>
    </row>
    <row r="322" spans="2:65" s="12" customFormat="1" x14ac:dyDescent="0.2">
      <c r="B322" s="200"/>
      <c r="C322" s="201"/>
      <c r="D322" s="186" t="s">
        <v>133</v>
      </c>
      <c r="E322" s="202" t="s">
        <v>19</v>
      </c>
      <c r="F322" s="203" t="s">
        <v>153</v>
      </c>
      <c r="G322" s="201"/>
      <c r="H322" s="204">
        <v>465.858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133</v>
      </c>
      <c r="AU322" s="210" t="s">
        <v>84</v>
      </c>
      <c r="AV322" s="12" t="s">
        <v>129</v>
      </c>
      <c r="AW322" s="12" t="s">
        <v>35</v>
      </c>
      <c r="AX322" s="12" t="s">
        <v>82</v>
      </c>
      <c r="AY322" s="210" t="s">
        <v>122</v>
      </c>
    </row>
    <row r="323" spans="2:65" s="1" customFormat="1" ht="16.5" customHeight="1" x14ac:dyDescent="0.2">
      <c r="B323" s="34"/>
      <c r="C323" s="174" t="s">
        <v>499</v>
      </c>
      <c r="D323" s="174" t="s">
        <v>124</v>
      </c>
      <c r="E323" s="175" t="s">
        <v>500</v>
      </c>
      <c r="F323" s="176" t="s">
        <v>501</v>
      </c>
      <c r="G323" s="177" t="s">
        <v>127</v>
      </c>
      <c r="H323" s="178">
        <v>943.65800000000002</v>
      </c>
      <c r="I323" s="179"/>
      <c r="J323" s="180">
        <f>ROUND(I323*H323,2)</f>
        <v>0</v>
      </c>
      <c r="K323" s="176" t="s">
        <v>128</v>
      </c>
      <c r="L323" s="38"/>
      <c r="M323" s="181" t="s">
        <v>19</v>
      </c>
      <c r="N323" s="182" t="s">
        <v>45</v>
      </c>
      <c r="O323" s="60"/>
      <c r="P323" s="183">
        <f>O323*H323</f>
        <v>0</v>
      </c>
      <c r="Q323" s="183">
        <v>0.378</v>
      </c>
      <c r="R323" s="183">
        <f>Q323*H323</f>
        <v>356.70272399999999</v>
      </c>
      <c r="S323" s="183">
        <v>0</v>
      </c>
      <c r="T323" s="184">
        <f>S323*H323</f>
        <v>0</v>
      </c>
      <c r="AR323" s="17" t="s">
        <v>129</v>
      </c>
      <c r="AT323" s="17" t="s">
        <v>124</v>
      </c>
      <c r="AU323" s="17" t="s">
        <v>84</v>
      </c>
      <c r="AY323" s="17" t="s">
        <v>122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7" t="s">
        <v>82</v>
      </c>
      <c r="BK323" s="185">
        <f>ROUND(I323*H323,2)</f>
        <v>0</v>
      </c>
      <c r="BL323" s="17" t="s">
        <v>129</v>
      </c>
      <c r="BM323" s="17" t="s">
        <v>502</v>
      </c>
    </row>
    <row r="324" spans="2:65" s="11" customFormat="1" x14ac:dyDescent="0.2">
      <c r="B324" s="189"/>
      <c r="C324" s="190"/>
      <c r="D324" s="186" t="s">
        <v>133</v>
      </c>
      <c r="E324" s="191" t="s">
        <v>19</v>
      </c>
      <c r="F324" s="192" t="s">
        <v>503</v>
      </c>
      <c r="G324" s="190"/>
      <c r="H324" s="193">
        <v>451.15</v>
      </c>
      <c r="I324" s="194"/>
      <c r="J324" s="190"/>
      <c r="K324" s="190"/>
      <c r="L324" s="195"/>
      <c r="M324" s="196"/>
      <c r="N324" s="197"/>
      <c r="O324" s="197"/>
      <c r="P324" s="197"/>
      <c r="Q324" s="197"/>
      <c r="R324" s="197"/>
      <c r="S324" s="197"/>
      <c r="T324" s="198"/>
      <c r="AT324" s="199" t="s">
        <v>133</v>
      </c>
      <c r="AU324" s="199" t="s">
        <v>84</v>
      </c>
      <c r="AV324" s="11" t="s">
        <v>84</v>
      </c>
      <c r="AW324" s="11" t="s">
        <v>35</v>
      </c>
      <c r="AX324" s="11" t="s">
        <v>74</v>
      </c>
      <c r="AY324" s="199" t="s">
        <v>122</v>
      </c>
    </row>
    <row r="325" spans="2:65" s="13" customFormat="1" x14ac:dyDescent="0.2">
      <c r="B325" s="211"/>
      <c r="C325" s="212"/>
      <c r="D325" s="186" t="s">
        <v>133</v>
      </c>
      <c r="E325" s="213" t="s">
        <v>19</v>
      </c>
      <c r="F325" s="214" t="s">
        <v>368</v>
      </c>
      <c r="G325" s="212"/>
      <c r="H325" s="215">
        <v>451.15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133</v>
      </c>
      <c r="AU325" s="221" t="s">
        <v>84</v>
      </c>
      <c r="AV325" s="13" t="s">
        <v>140</v>
      </c>
      <c r="AW325" s="13" t="s">
        <v>35</v>
      </c>
      <c r="AX325" s="13" t="s">
        <v>74</v>
      </c>
      <c r="AY325" s="221" t="s">
        <v>122</v>
      </c>
    </row>
    <row r="326" spans="2:65" s="11" customFormat="1" x14ac:dyDescent="0.2">
      <c r="B326" s="189"/>
      <c r="C326" s="190"/>
      <c r="D326" s="186" t="s">
        <v>133</v>
      </c>
      <c r="E326" s="191" t="s">
        <v>19</v>
      </c>
      <c r="F326" s="192" t="s">
        <v>369</v>
      </c>
      <c r="G326" s="190"/>
      <c r="H326" s="193">
        <v>424.858</v>
      </c>
      <c r="I326" s="194"/>
      <c r="J326" s="190"/>
      <c r="K326" s="190"/>
      <c r="L326" s="195"/>
      <c r="M326" s="196"/>
      <c r="N326" s="197"/>
      <c r="O326" s="197"/>
      <c r="P326" s="197"/>
      <c r="Q326" s="197"/>
      <c r="R326" s="197"/>
      <c r="S326" s="197"/>
      <c r="T326" s="198"/>
      <c r="AT326" s="199" t="s">
        <v>133</v>
      </c>
      <c r="AU326" s="199" t="s">
        <v>84</v>
      </c>
      <c r="AV326" s="11" t="s">
        <v>84</v>
      </c>
      <c r="AW326" s="11" t="s">
        <v>35</v>
      </c>
      <c r="AX326" s="11" t="s">
        <v>74</v>
      </c>
      <c r="AY326" s="199" t="s">
        <v>122</v>
      </c>
    </row>
    <row r="327" spans="2:65" s="13" customFormat="1" x14ac:dyDescent="0.2">
      <c r="B327" s="211"/>
      <c r="C327" s="212"/>
      <c r="D327" s="186" t="s">
        <v>133</v>
      </c>
      <c r="E327" s="213" t="s">
        <v>19</v>
      </c>
      <c r="F327" s="214" t="s">
        <v>370</v>
      </c>
      <c r="G327" s="212"/>
      <c r="H327" s="215">
        <v>424.858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133</v>
      </c>
      <c r="AU327" s="221" t="s">
        <v>84</v>
      </c>
      <c r="AV327" s="13" t="s">
        <v>140</v>
      </c>
      <c r="AW327" s="13" t="s">
        <v>35</v>
      </c>
      <c r="AX327" s="13" t="s">
        <v>74</v>
      </c>
      <c r="AY327" s="221" t="s">
        <v>122</v>
      </c>
    </row>
    <row r="328" spans="2:65" s="11" customFormat="1" x14ac:dyDescent="0.2">
      <c r="B328" s="189"/>
      <c r="C328" s="190"/>
      <c r="D328" s="186" t="s">
        <v>133</v>
      </c>
      <c r="E328" s="191" t="s">
        <v>19</v>
      </c>
      <c r="F328" s="192" t="s">
        <v>362</v>
      </c>
      <c r="G328" s="190"/>
      <c r="H328" s="193">
        <v>67.650000000000006</v>
      </c>
      <c r="I328" s="194"/>
      <c r="J328" s="190"/>
      <c r="K328" s="190"/>
      <c r="L328" s="195"/>
      <c r="M328" s="196"/>
      <c r="N328" s="197"/>
      <c r="O328" s="197"/>
      <c r="P328" s="197"/>
      <c r="Q328" s="197"/>
      <c r="R328" s="197"/>
      <c r="S328" s="197"/>
      <c r="T328" s="198"/>
      <c r="AT328" s="199" t="s">
        <v>133</v>
      </c>
      <c r="AU328" s="199" t="s">
        <v>84</v>
      </c>
      <c r="AV328" s="11" t="s">
        <v>84</v>
      </c>
      <c r="AW328" s="11" t="s">
        <v>35</v>
      </c>
      <c r="AX328" s="11" t="s">
        <v>74</v>
      </c>
      <c r="AY328" s="199" t="s">
        <v>122</v>
      </c>
    </row>
    <row r="329" spans="2:65" s="13" customFormat="1" x14ac:dyDescent="0.2">
      <c r="B329" s="211"/>
      <c r="C329" s="212"/>
      <c r="D329" s="186" t="s">
        <v>133</v>
      </c>
      <c r="E329" s="213" t="s">
        <v>19</v>
      </c>
      <c r="F329" s="214" t="s">
        <v>171</v>
      </c>
      <c r="G329" s="212"/>
      <c r="H329" s="215">
        <v>67.650000000000006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133</v>
      </c>
      <c r="AU329" s="221" t="s">
        <v>84</v>
      </c>
      <c r="AV329" s="13" t="s">
        <v>140</v>
      </c>
      <c r="AW329" s="13" t="s">
        <v>35</v>
      </c>
      <c r="AX329" s="13" t="s">
        <v>74</v>
      </c>
      <c r="AY329" s="221" t="s">
        <v>122</v>
      </c>
    </row>
    <row r="330" spans="2:65" s="12" customFormat="1" x14ac:dyDescent="0.2">
      <c r="B330" s="200"/>
      <c r="C330" s="201"/>
      <c r="D330" s="186" t="s">
        <v>133</v>
      </c>
      <c r="E330" s="202" t="s">
        <v>19</v>
      </c>
      <c r="F330" s="203" t="s">
        <v>153</v>
      </c>
      <c r="G330" s="201"/>
      <c r="H330" s="204">
        <v>943.65800000000002</v>
      </c>
      <c r="I330" s="205"/>
      <c r="J330" s="201"/>
      <c r="K330" s="201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133</v>
      </c>
      <c r="AU330" s="210" t="s">
        <v>84</v>
      </c>
      <c r="AV330" s="12" t="s">
        <v>129</v>
      </c>
      <c r="AW330" s="12" t="s">
        <v>35</v>
      </c>
      <c r="AX330" s="12" t="s">
        <v>82</v>
      </c>
      <c r="AY330" s="210" t="s">
        <v>122</v>
      </c>
    </row>
    <row r="331" spans="2:65" s="1" customFormat="1" ht="16.5" customHeight="1" x14ac:dyDescent="0.2">
      <c r="B331" s="34"/>
      <c r="C331" s="174" t="s">
        <v>504</v>
      </c>
      <c r="D331" s="174" t="s">
        <v>124</v>
      </c>
      <c r="E331" s="175" t="s">
        <v>505</v>
      </c>
      <c r="F331" s="176" t="s">
        <v>506</v>
      </c>
      <c r="G331" s="177" t="s">
        <v>127</v>
      </c>
      <c r="H331" s="178">
        <v>67.650000000000006</v>
      </c>
      <c r="I331" s="179"/>
      <c r="J331" s="180">
        <f>ROUND(I331*H331,2)</f>
        <v>0</v>
      </c>
      <c r="K331" s="176" t="s">
        <v>128</v>
      </c>
      <c r="L331" s="38"/>
      <c r="M331" s="181" t="s">
        <v>19</v>
      </c>
      <c r="N331" s="182" t="s">
        <v>45</v>
      </c>
      <c r="O331" s="60"/>
      <c r="P331" s="183">
        <f>O331*H331</f>
        <v>0</v>
      </c>
      <c r="Q331" s="183">
        <v>0.24793999999999999</v>
      </c>
      <c r="R331" s="183">
        <f>Q331*H331</f>
        <v>16.773141000000003</v>
      </c>
      <c r="S331" s="183">
        <v>0</v>
      </c>
      <c r="T331" s="184">
        <f>S331*H331</f>
        <v>0</v>
      </c>
      <c r="AR331" s="17" t="s">
        <v>129</v>
      </c>
      <c r="AT331" s="17" t="s">
        <v>124</v>
      </c>
      <c r="AU331" s="17" t="s">
        <v>84</v>
      </c>
      <c r="AY331" s="17" t="s">
        <v>122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7" t="s">
        <v>82</v>
      </c>
      <c r="BK331" s="185">
        <f>ROUND(I331*H331,2)</f>
        <v>0</v>
      </c>
      <c r="BL331" s="17" t="s">
        <v>129</v>
      </c>
      <c r="BM331" s="17" t="s">
        <v>507</v>
      </c>
    </row>
    <row r="332" spans="2:65" s="1" customFormat="1" ht="58.5" x14ac:dyDescent="0.2">
      <c r="B332" s="34"/>
      <c r="C332" s="35"/>
      <c r="D332" s="186" t="s">
        <v>131</v>
      </c>
      <c r="E332" s="35"/>
      <c r="F332" s="187" t="s">
        <v>508</v>
      </c>
      <c r="G332" s="35"/>
      <c r="H332" s="35"/>
      <c r="I332" s="103"/>
      <c r="J332" s="35"/>
      <c r="K332" s="35"/>
      <c r="L332" s="38"/>
      <c r="M332" s="188"/>
      <c r="N332" s="60"/>
      <c r="O332" s="60"/>
      <c r="P332" s="60"/>
      <c r="Q332" s="60"/>
      <c r="R332" s="60"/>
      <c r="S332" s="60"/>
      <c r="T332" s="61"/>
      <c r="AT332" s="17" t="s">
        <v>131</v>
      </c>
      <c r="AU332" s="17" t="s">
        <v>84</v>
      </c>
    </row>
    <row r="333" spans="2:65" s="11" customFormat="1" x14ac:dyDescent="0.2">
      <c r="B333" s="189"/>
      <c r="C333" s="190"/>
      <c r="D333" s="186" t="s">
        <v>133</v>
      </c>
      <c r="E333" s="191" t="s">
        <v>19</v>
      </c>
      <c r="F333" s="192" t="s">
        <v>362</v>
      </c>
      <c r="G333" s="190"/>
      <c r="H333" s="193">
        <v>67.650000000000006</v>
      </c>
      <c r="I333" s="194"/>
      <c r="J333" s="190"/>
      <c r="K333" s="190"/>
      <c r="L333" s="195"/>
      <c r="M333" s="196"/>
      <c r="N333" s="197"/>
      <c r="O333" s="197"/>
      <c r="P333" s="197"/>
      <c r="Q333" s="197"/>
      <c r="R333" s="197"/>
      <c r="S333" s="197"/>
      <c r="T333" s="198"/>
      <c r="AT333" s="199" t="s">
        <v>133</v>
      </c>
      <c r="AU333" s="199" t="s">
        <v>84</v>
      </c>
      <c r="AV333" s="11" t="s">
        <v>84</v>
      </c>
      <c r="AW333" s="11" t="s">
        <v>35</v>
      </c>
      <c r="AX333" s="11" t="s">
        <v>82</v>
      </c>
      <c r="AY333" s="199" t="s">
        <v>122</v>
      </c>
    </row>
    <row r="334" spans="2:65" s="1" customFormat="1" ht="16.5" customHeight="1" x14ac:dyDescent="0.2">
      <c r="B334" s="34"/>
      <c r="C334" s="174" t="s">
        <v>509</v>
      </c>
      <c r="D334" s="174" t="s">
        <v>124</v>
      </c>
      <c r="E334" s="175" t="s">
        <v>510</v>
      </c>
      <c r="F334" s="176" t="s">
        <v>511</v>
      </c>
      <c r="G334" s="177" t="s">
        <v>127</v>
      </c>
      <c r="H334" s="178">
        <v>451.15</v>
      </c>
      <c r="I334" s="179"/>
      <c r="J334" s="180">
        <f>ROUND(I334*H334,2)</f>
        <v>0</v>
      </c>
      <c r="K334" s="176" t="s">
        <v>128</v>
      </c>
      <c r="L334" s="38"/>
      <c r="M334" s="181" t="s">
        <v>19</v>
      </c>
      <c r="N334" s="182" t="s">
        <v>45</v>
      </c>
      <c r="O334" s="60"/>
      <c r="P334" s="183">
        <f>O334*H334</f>
        <v>0</v>
      </c>
      <c r="Q334" s="183">
        <v>0.37190000000000001</v>
      </c>
      <c r="R334" s="183">
        <f>Q334*H334</f>
        <v>167.78268499999999</v>
      </c>
      <c r="S334" s="183">
        <v>0</v>
      </c>
      <c r="T334" s="184">
        <f>S334*H334</f>
        <v>0</v>
      </c>
      <c r="AR334" s="17" t="s">
        <v>129</v>
      </c>
      <c r="AT334" s="17" t="s">
        <v>124</v>
      </c>
      <c r="AU334" s="17" t="s">
        <v>84</v>
      </c>
      <c r="AY334" s="17" t="s">
        <v>122</v>
      </c>
      <c r="BE334" s="185">
        <f>IF(N334="základní",J334,0)</f>
        <v>0</v>
      </c>
      <c r="BF334" s="185">
        <f>IF(N334="snížená",J334,0)</f>
        <v>0</v>
      </c>
      <c r="BG334" s="185">
        <f>IF(N334="zákl. přenesená",J334,0)</f>
        <v>0</v>
      </c>
      <c r="BH334" s="185">
        <f>IF(N334="sníž. přenesená",J334,0)</f>
        <v>0</v>
      </c>
      <c r="BI334" s="185">
        <f>IF(N334="nulová",J334,0)</f>
        <v>0</v>
      </c>
      <c r="BJ334" s="17" t="s">
        <v>82</v>
      </c>
      <c r="BK334" s="185">
        <f>ROUND(I334*H334,2)</f>
        <v>0</v>
      </c>
      <c r="BL334" s="17" t="s">
        <v>129</v>
      </c>
      <c r="BM334" s="17" t="s">
        <v>512</v>
      </c>
    </row>
    <row r="335" spans="2:65" s="1" customFormat="1" ht="58.5" x14ac:dyDescent="0.2">
      <c r="B335" s="34"/>
      <c r="C335" s="35"/>
      <c r="D335" s="186" t="s">
        <v>131</v>
      </c>
      <c r="E335" s="35"/>
      <c r="F335" s="187" t="s">
        <v>508</v>
      </c>
      <c r="G335" s="35"/>
      <c r="H335" s="35"/>
      <c r="I335" s="103"/>
      <c r="J335" s="35"/>
      <c r="K335" s="35"/>
      <c r="L335" s="38"/>
      <c r="M335" s="188"/>
      <c r="N335" s="60"/>
      <c r="O335" s="60"/>
      <c r="P335" s="60"/>
      <c r="Q335" s="60"/>
      <c r="R335" s="60"/>
      <c r="S335" s="60"/>
      <c r="T335" s="61"/>
      <c r="AT335" s="17" t="s">
        <v>131</v>
      </c>
      <c r="AU335" s="17" t="s">
        <v>84</v>
      </c>
    </row>
    <row r="336" spans="2:65" s="11" customFormat="1" x14ac:dyDescent="0.2">
      <c r="B336" s="189"/>
      <c r="C336" s="190"/>
      <c r="D336" s="186" t="s">
        <v>133</v>
      </c>
      <c r="E336" s="191" t="s">
        <v>19</v>
      </c>
      <c r="F336" s="192" t="s">
        <v>513</v>
      </c>
      <c r="G336" s="190"/>
      <c r="H336" s="193">
        <v>140.63</v>
      </c>
      <c r="I336" s="194"/>
      <c r="J336" s="190"/>
      <c r="K336" s="190"/>
      <c r="L336" s="195"/>
      <c r="M336" s="196"/>
      <c r="N336" s="197"/>
      <c r="O336" s="197"/>
      <c r="P336" s="197"/>
      <c r="Q336" s="197"/>
      <c r="R336" s="197"/>
      <c r="S336" s="197"/>
      <c r="T336" s="198"/>
      <c r="AT336" s="199" t="s">
        <v>133</v>
      </c>
      <c r="AU336" s="199" t="s">
        <v>84</v>
      </c>
      <c r="AV336" s="11" t="s">
        <v>84</v>
      </c>
      <c r="AW336" s="11" t="s">
        <v>35</v>
      </c>
      <c r="AX336" s="11" t="s">
        <v>74</v>
      </c>
      <c r="AY336" s="199" t="s">
        <v>122</v>
      </c>
    </row>
    <row r="337" spans="2:65" s="11" customFormat="1" x14ac:dyDescent="0.2">
      <c r="B337" s="189"/>
      <c r="C337" s="190"/>
      <c r="D337" s="186" t="s">
        <v>133</v>
      </c>
      <c r="E337" s="191" t="s">
        <v>19</v>
      </c>
      <c r="F337" s="192" t="s">
        <v>514</v>
      </c>
      <c r="G337" s="190"/>
      <c r="H337" s="193">
        <v>270.52</v>
      </c>
      <c r="I337" s="194"/>
      <c r="J337" s="190"/>
      <c r="K337" s="190"/>
      <c r="L337" s="195"/>
      <c r="M337" s="196"/>
      <c r="N337" s="197"/>
      <c r="O337" s="197"/>
      <c r="P337" s="197"/>
      <c r="Q337" s="197"/>
      <c r="R337" s="197"/>
      <c r="S337" s="197"/>
      <c r="T337" s="198"/>
      <c r="AT337" s="199" t="s">
        <v>133</v>
      </c>
      <c r="AU337" s="199" t="s">
        <v>84</v>
      </c>
      <c r="AV337" s="11" t="s">
        <v>84</v>
      </c>
      <c r="AW337" s="11" t="s">
        <v>35</v>
      </c>
      <c r="AX337" s="11" t="s">
        <v>74</v>
      </c>
      <c r="AY337" s="199" t="s">
        <v>122</v>
      </c>
    </row>
    <row r="338" spans="2:65" s="11" customFormat="1" x14ac:dyDescent="0.2">
      <c r="B338" s="189"/>
      <c r="C338" s="190"/>
      <c r="D338" s="186" t="s">
        <v>133</v>
      </c>
      <c r="E338" s="191" t="s">
        <v>19</v>
      </c>
      <c r="F338" s="192" t="s">
        <v>515</v>
      </c>
      <c r="G338" s="190"/>
      <c r="H338" s="193">
        <v>40</v>
      </c>
      <c r="I338" s="194"/>
      <c r="J338" s="190"/>
      <c r="K338" s="190"/>
      <c r="L338" s="195"/>
      <c r="M338" s="196"/>
      <c r="N338" s="197"/>
      <c r="O338" s="197"/>
      <c r="P338" s="197"/>
      <c r="Q338" s="197"/>
      <c r="R338" s="197"/>
      <c r="S338" s="197"/>
      <c r="T338" s="198"/>
      <c r="AT338" s="199" t="s">
        <v>133</v>
      </c>
      <c r="AU338" s="199" t="s">
        <v>84</v>
      </c>
      <c r="AV338" s="11" t="s">
        <v>84</v>
      </c>
      <c r="AW338" s="11" t="s">
        <v>35</v>
      </c>
      <c r="AX338" s="11" t="s">
        <v>74</v>
      </c>
      <c r="AY338" s="199" t="s">
        <v>122</v>
      </c>
    </row>
    <row r="339" spans="2:65" s="12" customFormat="1" x14ac:dyDescent="0.2">
      <c r="B339" s="200"/>
      <c r="C339" s="201"/>
      <c r="D339" s="186" t="s">
        <v>133</v>
      </c>
      <c r="E339" s="202" t="s">
        <v>19</v>
      </c>
      <c r="F339" s="203" t="s">
        <v>516</v>
      </c>
      <c r="G339" s="201"/>
      <c r="H339" s="204">
        <v>451.15</v>
      </c>
      <c r="I339" s="205"/>
      <c r="J339" s="201"/>
      <c r="K339" s="201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133</v>
      </c>
      <c r="AU339" s="210" t="s">
        <v>84</v>
      </c>
      <c r="AV339" s="12" t="s">
        <v>129</v>
      </c>
      <c r="AW339" s="12" t="s">
        <v>35</v>
      </c>
      <c r="AX339" s="12" t="s">
        <v>82</v>
      </c>
      <c r="AY339" s="210" t="s">
        <v>122</v>
      </c>
    </row>
    <row r="340" spans="2:65" s="1" customFormat="1" ht="22.5" customHeight="1" x14ac:dyDescent="0.2">
      <c r="B340" s="34"/>
      <c r="C340" s="174" t="s">
        <v>517</v>
      </c>
      <c r="D340" s="174" t="s">
        <v>124</v>
      </c>
      <c r="E340" s="175" t="s">
        <v>518</v>
      </c>
      <c r="F340" s="176" t="s">
        <v>519</v>
      </c>
      <c r="G340" s="177" t="s">
        <v>127</v>
      </c>
      <c r="H340" s="178">
        <v>475.15</v>
      </c>
      <c r="I340" s="179"/>
      <c r="J340" s="180">
        <f>ROUND(I340*H340,2)</f>
        <v>0</v>
      </c>
      <c r="K340" s="176" t="s">
        <v>128</v>
      </c>
      <c r="L340" s="38"/>
      <c r="M340" s="181" t="s">
        <v>19</v>
      </c>
      <c r="N340" s="182" t="s">
        <v>45</v>
      </c>
      <c r="O340" s="60"/>
      <c r="P340" s="183">
        <f>O340*H340</f>
        <v>0</v>
      </c>
      <c r="Q340" s="183">
        <v>0.21099999999999999</v>
      </c>
      <c r="R340" s="183">
        <f>Q340*H340</f>
        <v>100.25664999999999</v>
      </c>
      <c r="S340" s="183">
        <v>0</v>
      </c>
      <c r="T340" s="184">
        <f>S340*H340</f>
        <v>0</v>
      </c>
      <c r="AR340" s="17" t="s">
        <v>129</v>
      </c>
      <c r="AT340" s="17" t="s">
        <v>124</v>
      </c>
      <c r="AU340" s="17" t="s">
        <v>84</v>
      </c>
      <c r="AY340" s="17" t="s">
        <v>122</v>
      </c>
      <c r="BE340" s="185">
        <f>IF(N340="základní",J340,0)</f>
        <v>0</v>
      </c>
      <c r="BF340" s="185">
        <f>IF(N340="snížená",J340,0)</f>
        <v>0</v>
      </c>
      <c r="BG340" s="185">
        <f>IF(N340="zákl. přenesená",J340,0)</f>
        <v>0</v>
      </c>
      <c r="BH340" s="185">
        <f>IF(N340="sníž. přenesená",J340,0)</f>
        <v>0</v>
      </c>
      <c r="BI340" s="185">
        <f>IF(N340="nulová",J340,0)</f>
        <v>0</v>
      </c>
      <c r="BJ340" s="17" t="s">
        <v>82</v>
      </c>
      <c r="BK340" s="185">
        <f>ROUND(I340*H340,2)</f>
        <v>0</v>
      </c>
      <c r="BL340" s="17" t="s">
        <v>129</v>
      </c>
      <c r="BM340" s="17" t="s">
        <v>520</v>
      </c>
    </row>
    <row r="341" spans="2:65" s="1" customFormat="1" ht="29.25" x14ac:dyDescent="0.2">
      <c r="B341" s="34"/>
      <c r="C341" s="35"/>
      <c r="D341" s="186" t="s">
        <v>131</v>
      </c>
      <c r="E341" s="35"/>
      <c r="F341" s="187" t="s">
        <v>521</v>
      </c>
      <c r="G341" s="35"/>
      <c r="H341" s="35"/>
      <c r="I341" s="103"/>
      <c r="J341" s="35"/>
      <c r="K341" s="35"/>
      <c r="L341" s="38"/>
      <c r="M341" s="188"/>
      <c r="N341" s="60"/>
      <c r="O341" s="60"/>
      <c r="P341" s="60"/>
      <c r="Q341" s="60"/>
      <c r="R341" s="60"/>
      <c r="S341" s="60"/>
      <c r="T341" s="61"/>
      <c r="AT341" s="17" t="s">
        <v>131</v>
      </c>
      <c r="AU341" s="17" t="s">
        <v>84</v>
      </c>
    </row>
    <row r="342" spans="2:65" s="11" customFormat="1" x14ac:dyDescent="0.2">
      <c r="B342" s="189"/>
      <c r="C342" s="190"/>
      <c r="D342" s="186" t="s">
        <v>133</v>
      </c>
      <c r="E342" s="191" t="s">
        <v>19</v>
      </c>
      <c r="F342" s="192" t="s">
        <v>513</v>
      </c>
      <c r="G342" s="190"/>
      <c r="H342" s="193">
        <v>140.63</v>
      </c>
      <c r="I342" s="194"/>
      <c r="J342" s="190"/>
      <c r="K342" s="190"/>
      <c r="L342" s="195"/>
      <c r="M342" s="196"/>
      <c r="N342" s="197"/>
      <c r="O342" s="197"/>
      <c r="P342" s="197"/>
      <c r="Q342" s="197"/>
      <c r="R342" s="197"/>
      <c r="S342" s="197"/>
      <c r="T342" s="198"/>
      <c r="AT342" s="199" t="s">
        <v>133</v>
      </c>
      <c r="AU342" s="199" t="s">
        <v>84</v>
      </c>
      <c r="AV342" s="11" t="s">
        <v>84</v>
      </c>
      <c r="AW342" s="11" t="s">
        <v>35</v>
      </c>
      <c r="AX342" s="11" t="s">
        <v>74</v>
      </c>
      <c r="AY342" s="199" t="s">
        <v>122</v>
      </c>
    </row>
    <row r="343" spans="2:65" s="11" customFormat="1" x14ac:dyDescent="0.2">
      <c r="B343" s="189"/>
      <c r="C343" s="190"/>
      <c r="D343" s="186" t="s">
        <v>133</v>
      </c>
      <c r="E343" s="191" t="s">
        <v>19</v>
      </c>
      <c r="F343" s="192" t="s">
        <v>514</v>
      </c>
      <c r="G343" s="190"/>
      <c r="H343" s="193">
        <v>270.52</v>
      </c>
      <c r="I343" s="194"/>
      <c r="J343" s="190"/>
      <c r="K343" s="190"/>
      <c r="L343" s="195"/>
      <c r="M343" s="196"/>
      <c r="N343" s="197"/>
      <c r="O343" s="197"/>
      <c r="P343" s="197"/>
      <c r="Q343" s="197"/>
      <c r="R343" s="197"/>
      <c r="S343" s="197"/>
      <c r="T343" s="198"/>
      <c r="AT343" s="199" t="s">
        <v>133</v>
      </c>
      <c r="AU343" s="199" t="s">
        <v>84</v>
      </c>
      <c r="AV343" s="11" t="s">
        <v>84</v>
      </c>
      <c r="AW343" s="11" t="s">
        <v>35</v>
      </c>
      <c r="AX343" s="11" t="s">
        <v>74</v>
      </c>
      <c r="AY343" s="199" t="s">
        <v>122</v>
      </c>
    </row>
    <row r="344" spans="2:65" s="11" customFormat="1" x14ac:dyDescent="0.2">
      <c r="B344" s="189"/>
      <c r="C344" s="190"/>
      <c r="D344" s="186" t="s">
        <v>133</v>
      </c>
      <c r="E344" s="191" t="s">
        <v>19</v>
      </c>
      <c r="F344" s="192" t="s">
        <v>522</v>
      </c>
      <c r="G344" s="190"/>
      <c r="H344" s="193">
        <v>64</v>
      </c>
      <c r="I344" s="194"/>
      <c r="J344" s="190"/>
      <c r="K344" s="190"/>
      <c r="L344" s="195"/>
      <c r="M344" s="196"/>
      <c r="N344" s="197"/>
      <c r="O344" s="197"/>
      <c r="P344" s="197"/>
      <c r="Q344" s="197"/>
      <c r="R344" s="197"/>
      <c r="S344" s="197"/>
      <c r="T344" s="198"/>
      <c r="AT344" s="199" t="s">
        <v>133</v>
      </c>
      <c r="AU344" s="199" t="s">
        <v>84</v>
      </c>
      <c r="AV344" s="11" t="s">
        <v>84</v>
      </c>
      <c r="AW344" s="11" t="s">
        <v>35</v>
      </c>
      <c r="AX344" s="11" t="s">
        <v>74</v>
      </c>
      <c r="AY344" s="199" t="s">
        <v>122</v>
      </c>
    </row>
    <row r="345" spans="2:65" s="12" customFormat="1" x14ac:dyDescent="0.2">
      <c r="B345" s="200"/>
      <c r="C345" s="201"/>
      <c r="D345" s="186" t="s">
        <v>133</v>
      </c>
      <c r="E345" s="202" t="s">
        <v>19</v>
      </c>
      <c r="F345" s="203" t="s">
        <v>153</v>
      </c>
      <c r="G345" s="201"/>
      <c r="H345" s="204">
        <v>475.15</v>
      </c>
      <c r="I345" s="205"/>
      <c r="J345" s="201"/>
      <c r="K345" s="201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133</v>
      </c>
      <c r="AU345" s="210" t="s">
        <v>84</v>
      </c>
      <c r="AV345" s="12" t="s">
        <v>129</v>
      </c>
      <c r="AW345" s="12" t="s">
        <v>35</v>
      </c>
      <c r="AX345" s="12" t="s">
        <v>82</v>
      </c>
      <c r="AY345" s="210" t="s">
        <v>122</v>
      </c>
    </row>
    <row r="346" spans="2:65" s="1" customFormat="1" ht="16.5" customHeight="1" x14ac:dyDescent="0.2">
      <c r="B346" s="34"/>
      <c r="C346" s="174" t="s">
        <v>523</v>
      </c>
      <c r="D346" s="174" t="s">
        <v>124</v>
      </c>
      <c r="E346" s="175" t="s">
        <v>524</v>
      </c>
      <c r="F346" s="176" t="s">
        <v>525</v>
      </c>
      <c r="G346" s="177" t="s">
        <v>127</v>
      </c>
      <c r="H346" s="178">
        <v>8.5</v>
      </c>
      <c r="I346" s="179"/>
      <c r="J346" s="180">
        <f>ROUND(I346*H346,2)</f>
        <v>0</v>
      </c>
      <c r="K346" s="176" t="s">
        <v>128</v>
      </c>
      <c r="L346" s="38"/>
      <c r="M346" s="181" t="s">
        <v>19</v>
      </c>
      <c r="N346" s="182" t="s">
        <v>45</v>
      </c>
      <c r="O346" s="60"/>
      <c r="P346" s="183">
        <f>O346*H346</f>
        <v>0</v>
      </c>
      <c r="Q346" s="183">
        <v>0.27994000000000002</v>
      </c>
      <c r="R346" s="183">
        <f>Q346*H346</f>
        <v>2.3794900000000001</v>
      </c>
      <c r="S346" s="183">
        <v>0</v>
      </c>
      <c r="T346" s="184">
        <f>S346*H346</f>
        <v>0</v>
      </c>
      <c r="AR346" s="17" t="s">
        <v>129</v>
      </c>
      <c r="AT346" s="17" t="s">
        <v>124</v>
      </c>
      <c r="AU346" s="17" t="s">
        <v>84</v>
      </c>
      <c r="AY346" s="17" t="s">
        <v>122</v>
      </c>
      <c r="BE346" s="185">
        <f>IF(N346="základní",J346,0)</f>
        <v>0</v>
      </c>
      <c r="BF346" s="185">
        <f>IF(N346="snížená",J346,0)</f>
        <v>0</v>
      </c>
      <c r="BG346" s="185">
        <f>IF(N346="zákl. přenesená",J346,0)</f>
        <v>0</v>
      </c>
      <c r="BH346" s="185">
        <f>IF(N346="sníž. přenesená",J346,0)</f>
        <v>0</v>
      </c>
      <c r="BI346" s="185">
        <f>IF(N346="nulová",J346,0)</f>
        <v>0</v>
      </c>
      <c r="BJ346" s="17" t="s">
        <v>82</v>
      </c>
      <c r="BK346" s="185">
        <f>ROUND(I346*H346,2)</f>
        <v>0</v>
      </c>
      <c r="BL346" s="17" t="s">
        <v>129</v>
      </c>
      <c r="BM346" s="17" t="s">
        <v>526</v>
      </c>
    </row>
    <row r="347" spans="2:65" s="1" customFormat="1" ht="68.25" x14ac:dyDescent="0.2">
      <c r="B347" s="34"/>
      <c r="C347" s="35"/>
      <c r="D347" s="186" t="s">
        <v>131</v>
      </c>
      <c r="E347" s="35"/>
      <c r="F347" s="187" t="s">
        <v>527</v>
      </c>
      <c r="G347" s="35"/>
      <c r="H347" s="35"/>
      <c r="I347" s="103"/>
      <c r="J347" s="35"/>
      <c r="K347" s="35"/>
      <c r="L347" s="38"/>
      <c r="M347" s="188"/>
      <c r="N347" s="60"/>
      <c r="O347" s="60"/>
      <c r="P347" s="60"/>
      <c r="Q347" s="60"/>
      <c r="R347" s="60"/>
      <c r="S347" s="60"/>
      <c r="T347" s="61"/>
      <c r="AT347" s="17" t="s">
        <v>131</v>
      </c>
      <c r="AU347" s="17" t="s">
        <v>84</v>
      </c>
    </row>
    <row r="348" spans="2:65" s="1" customFormat="1" ht="16.5" customHeight="1" x14ac:dyDescent="0.2">
      <c r="B348" s="34"/>
      <c r="C348" s="174" t="s">
        <v>528</v>
      </c>
      <c r="D348" s="174" t="s">
        <v>124</v>
      </c>
      <c r="E348" s="175" t="s">
        <v>529</v>
      </c>
      <c r="F348" s="176" t="s">
        <v>530</v>
      </c>
      <c r="G348" s="177" t="s">
        <v>127</v>
      </c>
      <c r="H348" s="178">
        <v>8.5</v>
      </c>
      <c r="I348" s="179"/>
      <c r="J348" s="180">
        <f>ROUND(I348*H348,2)</f>
        <v>0</v>
      </c>
      <c r="K348" s="176" t="s">
        <v>128</v>
      </c>
      <c r="L348" s="38"/>
      <c r="M348" s="181" t="s">
        <v>19</v>
      </c>
      <c r="N348" s="182" t="s">
        <v>45</v>
      </c>
      <c r="O348" s="60"/>
      <c r="P348" s="183">
        <f>O348*H348</f>
        <v>0</v>
      </c>
      <c r="Q348" s="183">
        <v>0.37080000000000002</v>
      </c>
      <c r="R348" s="183">
        <f>Q348*H348</f>
        <v>3.1518000000000002</v>
      </c>
      <c r="S348" s="183">
        <v>0</v>
      </c>
      <c r="T348" s="184">
        <f>S348*H348</f>
        <v>0</v>
      </c>
      <c r="AR348" s="17" t="s">
        <v>129</v>
      </c>
      <c r="AT348" s="17" t="s">
        <v>124</v>
      </c>
      <c r="AU348" s="17" t="s">
        <v>84</v>
      </c>
      <c r="AY348" s="17" t="s">
        <v>122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7" t="s">
        <v>82</v>
      </c>
      <c r="BK348" s="185">
        <f>ROUND(I348*H348,2)</f>
        <v>0</v>
      </c>
      <c r="BL348" s="17" t="s">
        <v>129</v>
      </c>
      <c r="BM348" s="17" t="s">
        <v>531</v>
      </c>
    </row>
    <row r="349" spans="2:65" s="1" customFormat="1" ht="68.25" x14ac:dyDescent="0.2">
      <c r="B349" s="34"/>
      <c r="C349" s="35"/>
      <c r="D349" s="186" t="s">
        <v>131</v>
      </c>
      <c r="E349" s="35"/>
      <c r="F349" s="187" t="s">
        <v>527</v>
      </c>
      <c r="G349" s="35"/>
      <c r="H349" s="35"/>
      <c r="I349" s="103"/>
      <c r="J349" s="35"/>
      <c r="K349" s="35"/>
      <c r="L349" s="38"/>
      <c r="M349" s="188"/>
      <c r="N349" s="60"/>
      <c r="O349" s="60"/>
      <c r="P349" s="60"/>
      <c r="Q349" s="60"/>
      <c r="R349" s="60"/>
      <c r="S349" s="60"/>
      <c r="T349" s="61"/>
      <c r="AT349" s="17" t="s">
        <v>131</v>
      </c>
      <c r="AU349" s="17" t="s">
        <v>84</v>
      </c>
    </row>
    <row r="350" spans="2:65" s="1" customFormat="1" ht="22.5" customHeight="1" x14ac:dyDescent="0.2">
      <c r="B350" s="34"/>
      <c r="C350" s="174" t="s">
        <v>532</v>
      </c>
      <c r="D350" s="174" t="s">
        <v>124</v>
      </c>
      <c r="E350" s="175" t="s">
        <v>533</v>
      </c>
      <c r="F350" s="176" t="s">
        <v>534</v>
      </c>
      <c r="G350" s="177" t="s">
        <v>127</v>
      </c>
      <c r="H350" s="178">
        <v>322.45999999999998</v>
      </c>
      <c r="I350" s="179"/>
      <c r="J350" s="180">
        <f>ROUND(I350*H350,2)</f>
        <v>0</v>
      </c>
      <c r="K350" s="176" t="s">
        <v>128</v>
      </c>
      <c r="L350" s="38"/>
      <c r="M350" s="181" t="s">
        <v>19</v>
      </c>
      <c r="N350" s="182" t="s">
        <v>45</v>
      </c>
      <c r="O350" s="60"/>
      <c r="P350" s="183">
        <f>O350*H350</f>
        <v>0</v>
      </c>
      <c r="Q350" s="183">
        <v>0.40869</v>
      </c>
      <c r="R350" s="183">
        <f>Q350*H350</f>
        <v>131.78617739999999</v>
      </c>
      <c r="S350" s="183">
        <v>0</v>
      </c>
      <c r="T350" s="184">
        <f>S350*H350</f>
        <v>0</v>
      </c>
      <c r="AR350" s="17" t="s">
        <v>129</v>
      </c>
      <c r="AT350" s="17" t="s">
        <v>124</v>
      </c>
      <c r="AU350" s="17" t="s">
        <v>84</v>
      </c>
      <c r="AY350" s="17" t="s">
        <v>122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17" t="s">
        <v>82</v>
      </c>
      <c r="BK350" s="185">
        <f>ROUND(I350*H350,2)</f>
        <v>0</v>
      </c>
      <c r="BL350" s="17" t="s">
        <v>129</v>
      </c>
      <c r="BM350" s="17" t="s">
        <v>535</v>
      </c>
    </row>
    <row r="351" spans="2:65" s="1" customFormat="1" ht="87.75" x14ac:dyDescent="0.2">
      <c r="B351" s="34"/>
      <c r="C351" s="35"/>
      <c r="D351" s="186" t="s">
        <v>131</v>
      </c>
      <c r="E351" s="35"/>
      <c r="F351" s="187" t="s">
        <v>536</v>
      </c>
      <c r="G351" s="35"/>
      <c r="H351" s="35"/>
      <c r="I351" s="103"/>
      <c r="J351" s="35"/>
      <c r="K351" s="35"/>
      <c r="L351" s="38"/>
      <c r="M351" s="188"/>
      <c r="N351" s="60"/>
      <c r="O351" s="60"/>
      <c r="P351" s="60"/>
      <c r="Q351" s="60"/>
      <c r="R351" s="60"/>
      <c r="S351" s="60"/>
      <c r="T351" s="61"/>
      <c r="AT351" s="17" t="s">
        <v>131</v>
      </c>
      <c r="AU351" s="17" t="s">
        <v>84</v>
      </c>
    </row>
    <row r="352" spans="2:65" s="11" customFormat="1" x14ac:dyDescent="0.2">
      <c r="B352" s="189"/>
      <c r="C352" s="190"/>
      <c r="D352" s="186" t="s">
        <v>133</v>
      </c>
      <c r="E352" s="191" t="s">
        <v>19</v>
      </c>
      <c r="F352" s="192" t="s">
        <v>537</v>
      </c>
      <c r="G352" s="190"/>
      <c r="H352" s="193">
        <v>97.4</v>
      </c>
      <c r="I352" s="194"/>
      <c r="J352" s="190"/>
      <c r="K352" s="190"/>
      <c r="L352" s="195"/>
      <c r="M352" s="196"/>
      <c r="N352" s="197"/>
      <c r="O352" s="197"/>
      <c r="P352" s="197"/>
      <c r="Q352" s="197"/>
      <c r="R352" s="197"/>
      <c r="S352" s="197"/>
      <c r="T352" s="198"/>
      <c r="AT352" s="199" t="s">
        <v>133</v>
      </c>
      <c r="AU352" s="199" t="s">
        <v>84</v>
      </c>
      <c r="AV352" s="11" t="s">
        <v>84</v>
      </c>
      <c r="AW352" s="11" t="s">
        <v>35</v>
      </c>
      <c r="AX352" s="11" t="s">
        <v>74</v>
      </c>
      <c r="AY352" s="199" t="s">
        <v>122</v>
      </c>
    </row>
    <row r="353" spans="2:65" s="11" customFormat="1" x14ac:dyDescent="0.2">
      <c r="B353" s="189"/>
      <c r="C353" s="190"/>
      <c r="D353" s="186" t="s">
        <v>133</v>
      </c>
      <c r="E353" s="191" t="s">
        <v>19</v>
      </c>
      <c r="F353" s="192" t="s">
        <v>538</v>
      </c>
      <c r="G353" s="190"/>
      <c r="H353" s="193">
        <v>142.97999999999999</v>
      </c>
      <c r="I353" s="194"/>
      <c r="J353" s="190"/>
      <c r="K353" s="190"/>
      <c r="L353" s="195"/>
      <c r="M353" s="196"/>
      <c r="N353" s="197"/>
      <c r="O353" s="197"/>
      <c r="P353" s="197"/>
      <c r="Q353" s="197"/>
      <c r="R353" s="197"/>
      <c r="S353" s="197"/>
      <c r="T353" s="198"/>
      <c r="AT353" s="199" t="s">
        <v>133</v>
      </c>
      <c r="AU353" s="199" t="s">
        <v>84</v>
      </c>
      <c r="AV353" s="11" t="s">
        <v>84</v>
      </c>
      <c r="AW353" s="11" t="s">
        <v>35</v>
      </c>
      <c r="AX353" s="11" t="s">
        <v>74</v>
      </c>
      <c r="AY353" s="199" t="s">
        <v>122</v>
      </c>
    </row>
    <row r="354" spans="2:65" s="11" customFormat="1" x14ac:dyDescent="0.2">
      <c r="B354" s="189"/>
      <c r="C354" s="190"/>
      <c r="D354" s="186" t="s">
        <v>133</v>
      </c>
      <c r="E354" s="191" t="s">
        <v>19</v>
      </c>
      <c r="F354" s="192" t="s">
        <v>539</v>
      </c>
      <c r="G354" s="190"/>
      <c r="H354" s="193">
        <v>82.08</v>
      </c>
      <c r="I354" s="194"/>
      <c r="J354" s="190"/>
      <c r="K354" s="190"/>
      <c r="L354" s="195"/>
      <c r="M354" s="196"/>
      <c r="N354" s="197"/>
      <c r="O354" s="197"/>
      <c r="P354" s="197"/>
      <c r="Q354" s="197"/>
      <c r="R354" s="197"/>
      <c r="S354" s="197"/>
      <c r="T354" s="198"/>
      <c r="AT354" s="199" t="s">
        <v>133</v>
      </c>
      <c r="AU354" s="199" t="s">
        <v>84</v>
      </c>
      <c r="AV354" s="11" t="s">
        <v>84</v>
      </c>
      <c r="AW354" s="11" t="s">
        <v>35</v>
      </c>
      <c r="AX354" s="11" t="s">
        <v>74</v>
      </c>
      <c r="AY354" s="199" t="s">
        <v>122</v>
      </c>
    </row>
    <row r="355" spans="2:65" s="12" customFormat="1" x14ac:dyDescent="0.2">
      <c r="B355" s="200"/>
      <c r="C355" s="201"/>
      <c r="D355" s="186" t="s">
        <v>133</v>
      </c>
      <c r="E355" s="202" t="s">
        <v>19</v>
      </c>
      <c r="F355" s="203" t="s">
        <v>540</v>
      </c>
      <c r="G355" s="201"/>
      <c r="H355" s="204">
        <v>322.45999999999998</v>
      </c>
      <c r="I355" s="205"/>
      <c r="J355" s="201"/>
      <c r="K355" s="201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133</v>
      </c>
      <c r="AU355" s="210" t="s">
        <v>84</v>
      </c>
      <c r="AV355" s="12" t="s">
        <v>129</v>
      </c>
      <c r="AW355" s="12" t="s">
        <v>35</v>
      </c>
      <c r="AX355" s="12" t="s">
        <v>82</v>
      </c>
      <c r="AY355" s="210" t="s">
        <v>122</v>
      </c>
    </row>
    <row r="356" spans="2:65" s="1" customFormat="1" ht="22.5" customHeight="1" x14ac:dyDescent="0.2">
      <c r="B356" s="34"/>
      <c r="C356" s="174" t="s">
        <v>541</v>
      </c>
      <c r="D356" s="174" t="s">
        <v>124</v>
      </c>
      <c r="E356" s="175" t="s">
        <v>542</v>
      </c>
      <c r="F356" s="176" t="s">
        <v>543</v>
      </c>
      <c r="G356" s="177" t="s">
        <v>127</v>
      </c>
      <c r="H356" s="178">
        <v>8.5</v>
      </c>
      <c r="I356" s="179"/>
      <c r="J356" s="180">
        <f>ROUND(I356*H356,2)</f>
        <v>0</v>
      </c>
      <c r="K356" s="176" t="s">
        <v>128</v>
      </c>
      <c r="L356" s="38"/>
      <c r="M356" s="181" t="s">
        <v>19</v>
      </c>
      <c r="N356" s="182" t="s">
        <v>45</v>
      </c>
      <c r="O356" s="60"/>
      <c r="P356" s="183">
        <f>O356*H356</f>
        <v>0</v>
      </c>
      <c r="Q356" s="183">
        <v>0.60904000000000003</v>
      </c>
      <c r="R356" s="183">
        <f>Q356*H356</f>
        <v>5.1768400000000003</v>
      </c>
      <c r="S356" s="183">
        <v>0</v>
      </c>
      <c r="T356" s="184">
        <f>S356*H356</f>
        <v>0</v>
      </c>
      <c r="AR356" s="17" t="s">
        <v>129</v>
      </c>
      <c r="AT356" s="17" t="s">
        <v>124</v>
      </c>
      <c r="AU356" s="17" t="s">
        <v>84</v>
      </c>
      <c r="AY356" s="17" t="s">
        <v>122</v>
      </c>
      <c r="BE356" s="185">
        <f>IF(N356="základní",J356,0)</f>
        <v>0</v>
      </c>
      <c r="BF356" s="185">
        <f>IF(N356="snížená",J356,0)</f>
        <v>0</v>
      </c>
      <c r="BG356" s="185">
        <f>IF(N356="zákl. přenesená",J356,0)</f>
        <v>0</v>
      </c>
      <c r="BH356" s="185">
        <f>IF(N356="sníž. přenesená",J356,0)</f>
        <v>0</v>
      </c>
      <c r="BI356" s="185">
        <f>IF(N356="nulová",J356,0)</f>
        <v>0</v>
      </c>
      <c r="BJ356" s="17" t="s">
        <v>82</v>
      </c>
      <c r="BK356" s="185">
        <f>ROUND(I356*H356,2)</f>
        <v>0</v>
      </c>
      <c r="BL356" s="17" t="s">
        <v>129</v>
      </c>
      <c r="BM356" s="17" t="s">
        <v>544</v>
      </c>
    </row>
    <row r="357" spans="2:65" s="1" customFormat="1" ht="87.75" x14ac:dyDescent="0.2">
      <c r="B357" s="34"/>
      <c r="C357" s="35"/>
      <c r="D357" s="186" t="s">
        <v>131</v>
      </c>
      <c r="E357" s="35"/>
      <c r="F357" s="187" t="s">
        <v>545</v>
      </c>
      <c r="G357" s="35"/>
      <c r="H357" s="35"/>
      <c r="I357" s="103"/>
      <c r="J357" s="35"/>
      <c r="K357" s="35"/>
      <c r="L357" s="38"/>
      <c r="M357" s="188"/>
      <c r="N357" s="60"/>
      <c r="O357" s="60"/>
      <c r="P357" s="60"/>
      <c r="Q357" s="60"/>
      <c r="R357" s="60"/>
      <c r="S357" s="60"/>
      <c r="T357" s="61"/>
      <c r="AT357" s="17" t="s">
        <v>131</v>
      </c>
      <c r="AU357" s="17" t="s">
        <v>84</v>
      </c>
    </row>
    <row r="358" spans="2:65" s="11" customFormat="1" x14ac:dyDescent="0.2">
      <c r="B358" s="189"/>
      <c r="C358" s="190"/>
      <c r="D358" s="186" t="s">
        <v>133</v>
      </c>
      <c r="E358" s="191" t="s">
        <v>19</v>
      </c>
      <c r="F358" s="192" t="s">
        <v>150</v>
      </c>
      <c r="G358" s="190"/>
      <c r="H358" s="193">
        <v>6</v>
      </c>
      <c r="I358" s="194"/>
      <c r="J358" s="190"/>
      <c r="K358" s="190"/>
      <c r="L358" s="195"/>
      <c r="M358" s="196"/>
      <c r="N358" s="197"/>
      <c r="O358" s="197"/>
      <c r="P358" s="197"/>
      <c r="Q358" s="197"/>
      <c r="R358" s="197"/>
      <c r="S358" s="197"/>
      <c r="T358" s="198"/>
      <c r="AT358" s="199" t="s">
        <v>133</v>
      </c>
      <c r="AU358" s="199" t="s">
        <v>84</v>
      </c>
      <c r="AV358" s="11" t="s">
        <v>84</v>
      </c>
      <c r="AW358" s="11" t="s">
        <v>35</v>
      </c>
      <c r="AX358" s="11" t="s">
        <v>74</v>
      </c>
      <c r="AY358" s="199" t="s">
        <v>122</v>
      </c>
    </row>
    <row r="359" spans="2:65" s="11" customFormat="1" x14ac:dyDescent="0.2">
      <c r="B359" s="189"/>
      <c r="C359" s="190"/>
      <c r="D359" s="186" t="s">
        <v>133</v>
      </c>
      <c r="E359" s="191" t="s">
        <v>19</v>
      </c>
      <c r="F359" s="192" t="s">
        <v>151</v>
      </c>
      <c r="G359" s="190"/>
      <c r="H359" s="193">
        <v>1</v>
      </c>
      <c r="I359" s="194"/>
      <c r="J359" s="190"/>
      <c r="K359" s="190"/>
      <c r="L359" s="195"/>
      <c r="M359" s="196"/>
      <c r="N359" s="197"/>
      <c r="O359" s="197"/>
      <c r="P359" s="197"/>
      <c r="Q359" s="197"/>
      <c r="R359" s="197"/>
      <c r="S359" s="197"/>
      <c r="T359" s="198"/>
      <c r="AT359" s="199" t="s">
        <v>133</v>
      </c>
      <c r="AU359" s="199" t="s">
        <v>84</v>
      </c>
      <c r="AV359" s="11" t="s">
        <v>84</v>
      </c>
      <c r="AW359" s="11" t="s">
        <v>35</v>
      </c>
      <c r="AX359" s="11" t="s">
        <v>74</v>
      </c>
      <c r="AY359" s="199" t="s">
        <v>122</v>
      </c>
    </row>
    <row r="360" spans="2:65" s="11" customFormat="1" x14ac:dyDescent="0.2">
      <c r="B360" s="189"/>
      <c r="C360" s="190"/>
      <c r="D360" s="186" t="s">
        <v>133</v>
      </c>
      <c r="E360" s="191" t="s">
        <v>19</v>
      </c>
      <c r="F360" s="192" t="s">
        <v>152</v>
      </c>
      <c r="G360" s="190"/>
      <c r="H360" s="193">
        <v>1.5</v>
      </c>
      <c r="I360" s="194"/>
      <c r="J360" s="190"/>
      <c r="K360" s="190"/>
      <c r="L360" s="195"/>
      <c r="M360" s="196"/>
      <c r="N360" s="197"/>
      <c r="O360" s="197"/>
      <c r="P360" s="197"/>
      <c r="Q360" s="197"/>
      <c r="R360" s="197"/>
      <c r="S360" s="197"/>
      <c r="T360" s="198"/>
      <c r="AT360" s="199" t="s">
        <v>133</v>
      </c>
      <c r="AU360" s="199" t="s">
        <v>84</v>
      </c>
      <c r="AV360" s="11" t="s">
        <v>84</v>
      </c>
      <c r="AW360" s="11" t="s">
        <v>35</v>
      </c>
      <c r="AX360" s="11" t="s">
        <v>74</v>
      </c>
      <c r="AY360" s="199" t="s">
        <v>122</v>
      </c>
    </row>
    <row r="361" spans="2:65" s="12" customFormat="1" x14ac:dyDescent="0.2">
      <c r="B361" s="200"/>
      <c r="C361" s="201"/>
      <c r="D361" s="186" t="s">
        <v>133</v>
      </c>
      <c r="E361" s="202" t="s">
        <v>19</v>
      </c>
      <c r="F361" s="203" t="s">
        <v>153</v>
      </c>
      <c r="G361" s="201"/>
      <c r="H361" s="204">
        <v>8.5</v>
      </c>
      <c r="I361" s="205"/>
      <c r="J361" s="201"/>
      <c r="K361" s="201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133</v>
      </c>
      <c r="AU361" s="210" t="s">
        <v>84</v>
      </c>
      <c r="AV361" s="12" t="s">
        <v>129</v>
      </c>
      <c r="AW361" s="12" t="s">
        <v>35</v>
      </c>
      <c r="AX361" s="12" t="s">
        <v>82</v>
      </c>
      <c r="AY361" s="210" t="s">
        <v>122</v>
      </c>
    </row>
    <row r="362" spans="2:65" s="1" customFormat="1" ht="16.5" customHeight="1" x14ac:dyDescent="0.2">
      <c r="B362" s="34"/>
      <c r="C362" s="174" t="s">
        <v>546</v>
      </c>
      <c r="D362" s="174" t="s">
        <v>124</v>
      </c>
      <c r="E362" s="175" t="s">
        <v>547</v>
      </c>
      <c r="F362" s="176" t="s">
        <v>548</v>
      </c>
      <c r="G362" s="177" t="s">
        <v>127</v>
      </c>
      <c r="H362" s="178">
        <v>411.15</v>
      </c>
      <c r="I362" s="179"/>
      <c r="J362" s="180">
        <f>ROUND(I362*H362,2)</f>
        <v>0</v>
      </c>
      <c r="K362" s="176" t="s">
        <v>128</v>
      </c>
      <c r="L362" s="38"/>
      <c r="M362" s="181" t="s">
        <v>19</v>
      </c>
      <c r="N362" s="182" t="s">
        <v>45</v>
      </c>
      <c r="O362" s="60"/>
      <c r="P362" s="183">
        <f>O362*H362</f>
        <v>0</v>
      </c>
      <c r="Q362" s="183">
        <v>6.5199999999999998E-3</v>
      </c>
      <c r="R362" s="183">
        <f>Q362*H362</f>
        <v>2.6806979999999996</v>
      </c>
      <c r="S362" s="183">
        <v>0</v>
      </c>
      <c r="T362" s="184">
        <f>S362*H362</f>
        <v>0</v>
      </c>
      <c r="AR362" s="17" t="s">
        <v>129</v>
      </c>
      <c r="AT362" s="17" t="s">
        <v>124</v>
      </c>
      <c r="AU362" s="17" t="s">
        <v>84</v>
      </c>
      <c r="AY362" s="17" t="s">
        <v>122</v>
      </c>
      <c r="BE362" s="185">
        <f>IF(N362="základní",J362,0)</f>
        <v>0</v>
      </c>
      <c r="BF362" s="185">
        <f>IF(N362="snížená",J362,0)</f>
        <v>0</v>
      </c>
      <c r="BG362" s="185">
        <f>IF(N362="zákl. přenesená",J362,0)</f>
        <v>0</v>
      </c>
      <c r="BH362" s="185">
        <f>IF(N362="sníž. přenesená",J362,0)</f>
        <v>0</v>
      </c>
      <c r="BI362" s="185">
        <f>IF(N362="nulová",J362,0)</f>
        <v>0</v>
      </c>
      <c r="BJ362" s="17" t="s">
        <v>82</v>
      </c>
      <c r="BK362" s="185">
        <f>ROUND(I362*H362,2)</f>
        <v>0</v>
      </c>
      <c r="BL362" s="17" t="s">
        <v>129</v>
      </c>
      <c r="BM362" s="17" t="s">
        <v>549</v>
      </c>
    </row>
    <row r="363" spans="2:65" s="11" customFormat="1" x14ac:dyDescent="0.2">
      <c r="B363" s="189"/>
      <c r="C363" s="190"/>
      <c r="D363" s="186" t="s">
        <v>133</v>
      </c>
      <c r="E363" s="191" t="s">
        <v>19</v>
      </c>
      <c r="F363" s="192" t="s">
        <v>550</v>
      </c>
      <c r="G363" s="190"/>
      <c r="H363" s="193">
        <v>411.15</v>
      </c>
      <c r="I363" s="194"/>
      <c r="J363" s="190"/>
      <c r="K363" s="190"/>
      <c r="L363" s="195"/>
      <c r="M363" s="196"/>
      <c r="N363" s="197"/>
      <c r="O363" s="197"/>
      <c r="P363" s="197"/>
      <c r="Q363" s="197"/>
      <c r="R363" s="197"/>
      <c r="S363" s="197"/>
      <c r="T363" s="198"/>
      <c r="AT363" s="199" t="s">
        <v>133</v>
      </c>
      <c r="AU363" s="199" t="s">
        <v>84</v>
      </c>
      <c r="AV363" s="11" t="s">
        <v>84</v>
      </c>
      <c r="AW363" s="11" t="s">
        <v>35</v>
      </c>
      <c r="AX363" s="11" t="s">
        <v>82</v>
      </c>
      <c r="AY363" s="199" t="s">
        <v>122</v>
      </c>
    </row>
    <row r="364" spans="2:65" s="1" customFormat="1" ht="16.5" customHeight="1" x14ac:dyDescent="0.2">
      <c r="B364" s="34"/>
      <c r="C364" s="174" t="s">
        <v>551</v>
      </c>
      <c r="D364" s="174" t="s">
        <v>124</v>
      </c>
      <c r="E364" s="175" t="s">
        <v>552</v>
      </c>
      <c r="F364" s="176" t="s">
        <v>553</v>
      </c>
      <c r="G364" s="177" t="s">
        <v>127</v>
      </c>
      <c r="H364" s="178">
        <v>411.15</v>
      </c>
      <c r="I364" s="179"/>
      <c r="J364" s="180">
        <f>ROUND(I364*H364,2)</f>
        <v>0</v>
      </c>
      <c r="K364" s="176" t="s">
        <v>128</v>
      </c>
      <c r="L364" s="38"/>
      <c r="M364" s="181" t="s">
        <v>19</v>
      </c>
      <c r="N364" s="182" t="s">
        <v>45</v>
      </c>
      <c r="O364" s="60"/>
      <c r="P364" s="183">
        <f>O364*H364</f>
        <v>0</v>
      </c>
      <c r="Q364" s="183">
        <v>5.1000000000000004E-4</v>
      </c>
      <c r="R364" s="183">
        <f>Q364*H364</f>
        <v>0.2096865</v>
      </c>
      <c r="S364" s="183">
        <v>0</v>
      </c>
      <c r="T364" s="184">
        <f>S364*H364</f>
        <v>0</v>
      </c>
      <c r="AR364" s="17" t="s">
        <v>129</v>
      </c>
      <c r="AT364" s="17" t="s">
        <v>124</v>
      </c>
      <c r="AU364" s="17" t="s">
        <v>84</v>
      </c>
      <c r="AY364" s="17" t="s">
        <v>122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7" t="s">
        <v>82</v>
      </c>
      <c r="BK364" s="185">
        <f>ROUND(I364*H364,2)</f>
        <v>0</v>
      </c>
      <c r="BL364" s="17" t="s">
        <v>129</v>
      </c>
      <c r="BM364" s="17" t="s">
        <v>554</v>
      </c>
    </row>
    <row r="365" spans="2:65" s="11" customFormat="1" x14ac:dyDescent="0.2">
      <c r="B365" s="189"/>
      <c r="C365" s="190"/>
      <c r="D365" s="186" t="s">
        <v>133</v>
      </c>
      <c r="E365" s="191" t="s">
        <v>19</v>
      </c>
      <c r="F365" s="192" t="s">
        <v>550</v>
      </c>
      <c r="G365" s="190"/>
      <c r="H365" s="193">
        <v>411.15</v>
      </c>
      <c r="I365" s="194"/>
      <c r="J365" s="190"/>
      <c r="K365" s="190"/>
      <c r="L365" s="195"/>
      <c r="M365" s="196"/>
      <c r="N365" s="197"/>
      <c r="O365" s="197"/>
      <c r="P365" s="197"/>
      <c r="Q365" s="197"/>
      <c r="R365" s="197"/>
      <c r="S365" s="197"/>
      <c r="T365" s="198"/>
      <c r="AT365" s="199" t="s">
        <v>133</v>
      </c>
      <c r="AU365" s="199" t="s">
        <v>84</v>
      </c>
      <c r="AV365" s="11" t="s">
        <v>84</v>
      </c>
      <c r="AW365" s="11" t="s">
        <v>35</v>
      </c>
      <c r="AX365" s="11" t="s">
        <v>82</v>
      </c>
      <c r="AY365" s="199" t="s">
        <v>122</v>
      </c>
    </row>
    <row r="366" spans="2:65" s="1" customFormat="1" ht="22.5" customHeight="1" x14ac:dyDescent="0.2">
      <c r="B366" s="34"/>
      <c r="C366" s="174" t="s">
        <v>555</v>
      </c>
      <c r="D366" s="174" t="s">
        <v>124</v>
      </c>
      <c r="E366" s="175" t="s">
        <v>556</v>
      </c>
      <c r="F366" s="176" t="s">
        <v>557</v>
      </c>
      <c r="G366" s="177" t="s">
        <v>127</v>
      </c>
      <c r="H366" s="178">
        <v>411.15</v>
      </c>
      <c r="I366" s="179"/>
      <c r="J366" s="180">
        <f>ROUND(I366*H366,2)</f>
        <v>0</v>
      </c>
      <c r="K366" s="176" t="s">
        <v>128</v>
      </c>
      <c r="L366" s="38"/>
      <c r="M366" s="181" t="s">
        <v>19</v>
      </c>
      <c r="N366" s="182" t="s">
        <v>45</v>
      </c>
      <c r="O366" s="60"/>
      <c r="P366" s="183">
        <f>O366*H366</f>
        <v>0</v>
      </c>
      <c r="Q366" s="183">
        <v>0.10373</v>
      </c>
      <c r="R366" s="183">
        <f>Q366*H366</f>
        <v>42.6485895</v>
      </c>
      <c r="S366" s="183">
        <v>0</v>
      </c>
      <c r="T366" s="184">
        <f>S366*H366</f>
        <v>0</v>
      </c>
      <c r="AR366" s="17" t="s">
        <v>129</v>
      </c>
      <c r="AT366" s="17" t="s">
        <v>124</v>
      </c>
      <c r="AU366" s="17" t="s">
        <v>84</v>
      </c>
      <c r="AY366" s="17" t="s">
        <v>122</v>
      </c>
      <c r="BE366" s="185">
        <f>IF(N366="základní",J366,0)</f>
        <v>0</v>
      </c>
      <c r="BF366" s="185">
        <f>IF(N366="snížená",J366,0)</f>
        <v>0</v>
      </c>
      <c r="BG366" s="185">
        <f>IF(N366="zákl. přenesená",J366,0)</f>
        <v>0</v>
      </c>
      <c r="BH366" s="185">
        <f>IF(N366="sníž. přenesená",J366,0)</f>
        <v>0</v>
      </c>
      <c r="BI366" s="185">
        <f>IF(N366="nulová",J366,0)</f>
        <v>0</v>
      </c>
      <c r="BJ366" s="17" t="s">
        <v>82</v>
      </c>
      <c r="BK366" s="185">
        <f>ROUND(I366*H366,2)</f>
        <v>0</v>
      </c>
      <c r="BL366" s="17" t="s">
        <v>129</v>
      </c>
      <c r="BM366" s="17" t="s">
        <v>558</v>
      </c>
    </row>
    <row r="367" spans="2:65" s="1" customFormat="1" ht="29.25" x14ac:dyDescent="0.2">
      <c r="B367" s="34"/>
      <c r="C367" s="35"/>
      <c r="D367" s="186" t="s">
        <v>131</v>
      </c>
      <c r="E367" s="35"/>
      <c r="F367" s="187" t="s">
        <v>559</v>
      </c>
      <c r="G367" s="35"/>
      <c r="H367" s="35"/>
      <c r="I367" s="103"/>
      <c r="J367" s="35"/>
      <c r="K367" s="35"/>
      <c r="L367" s="38"/>
      <c r="M367" s="188"/>
      <c r="N367" s="60"/>
      <c r="O367" s="60"/>
      <c r="P367" s="60"/>
      <c r="Q367" s="60"/>
      <c r="R367" s="60"/>
      <c r="S367" s="60"/>
      <c r="T367" s="61"/>
      <c r="AT367" s="17" t="s">
        <v>131</v>
      </c>
      <c r="AU367" s="17" t="s">
        <v>84</v>
      </c>
    </row>
    <row r="368" spans="2:65" s="11" customFormat="1" x14ac:dyDescent="0.2">
      <c r="B368" s="189"/>
      <c r="C368" s="190"/>
      <c r="D368" s="186" t="s">
        <v>133</v>
      </c>
      <c r="E368" s="191" t="s">
        <v>19</v>
      </c>
      <c r="F368" s="192" t="s">
        <v>513</v>
      </c>
      <c r="G368" s="190"/>
      <c r="H368" s="193">
        <v>140.63</v>
      </c>
      <c r="I368" s="194"/>
      <c r="J368" s="190"/>
      <c r="K368" s="190"/>
      <c r="L368" s="195"/>
      <c r="M368" s="196"/>
      <c r="N368" s="197"/>
      <c r="O368" s="197"/>
      <c r="P368" s="197"/>
      <c r="Q368" s="197"/>
      <c r="R368" s="197"/>
      <c r="S368" s="197"/>
      <c r="T368" s="198"/>
      <c r="AT368" s="199" t="s">
        <v>133</v>
      </c>
      <c r="AU368" s="199" t="s">
        <v>84</v>
      </c>
      <c r="AV368" s="11" t="s">
        <v>84</v>
      </c>
      <c r="AW368" s="11" t="s">
        <v>35</v>
      </c>
      <c r="AX368" s="11" t="s">
        <v>74</v>
      </c>
      <c r="AY368" s="199" t="s">
        <v>122</v>
      </c>
    </row>
    <row r="369" spans="2:65" s="11" customFormat="1" x14ac:dyDescent="0.2">
      <c r="B369" s="189"/>
      <c r="C369" s="190"/>
      <c r="D369" s="186" t="s">
        <v>133</v>
      </c>
      <c r="E369" s="191" t="s">
        <v>19</v>
      </c>
      <c r="F369" s="192" t="s">
        <v>514</v>
      </c>
      <c r="G369" s="190"/>
      <c r="H369" s="193">
        <v>270.52</v>
      </c>
      <c r="I369" s="194"/>
      <c r="J369" s="190"/>
      <c r="K369" s="190"/>
      <c r="L369" s="195"/>
      <c r="M369" s="196"/>
      <c r="N369" s="197"/>
      <c r="O369" s="197"/>
      <c r="P369" s="197"/>
      <c r="Q369" s="197"/>
      <c r="R369" s="197"/>
      <c r="S369" s="197"/>
      <c r="T369" s="198"/>
      <c r="AT369" s="199" t="s">
        <v>133</v>
      </c>
      <c r="AU369" s="199" t="s">
        <v>84</v>
      </c>
      <c r="AV369" s="11" t="s">
        <v>84</v>
      </c>
      <c r="AW369" s="11" t="s">
        <v>35</v>
      </c>
      <c r="AX369" s="11" t="s">
        <v>74</v>
      </c>
      <c r="AY369" s="199" t="s">
        <v>122</v>
      </c>
    </row>
    <row r="370" spans="2:65" s="12" customFormat="1" x14ac:dyDescent="0.2">
      <c r="B370" s="200"/>
      <c r="C370" s="201"/>
      <c r="D370" s="186" t="s">
        <v>133</v>
      </c>
      <c r="E370" s="202" t="s">
        <v>19</v>
      </c>
      <c r="F370" s="203" t="s">
        <v>516</v>
      </c>
      <c r="G370" s="201"/>
      <c r="H370" s="204">
        <v>411.15</v>
      </c>
      <c r="I370" s="205"/>
      <c r="J370" s="201"/>
      <c r="K370" s="201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133</v>
      </c>
      <c r="AU370" s="210" t="s">
        <v>84</v>
      </c>
      <c r="AV370" s="12" t="s">
        <v>129</v>
      </c>
      <c r="AW370" s="12" t="s">
        <v>35</v>
      </c>
      <c r="AX370" s="12" t="s">
        <v>82</v>
      </c>
      <c r="AY370" s="210" t="s">
        <v>122</v>
      </c>
    </row>
    <row r="371" spans="2:65" s="1" customFormat="1" ht="22.5" customHeight="1" x14ac:dyDescent="0.2">
      <c r="B371" s="34"/>
      <c r="C371" s="174" t="s">
        <v>560</v>
      </c>
      <c r="D371" s="174" t="s">
        <v>124</v>
      </c>
      <c r="E371" s="175" t="s">
        <v>561</v>
      </c>
      <c r="F371" s="176" t="s">
        <v>562</v>
      </c>
      <c r="G371" s="177" t="s">
        <v>127</v>
      </c>
      <c r="H371" s="178">
        <v>448</v>
      </c>
      <c r="I371" s="179"/>
      <c r="J371" s="180">
        <f>ROUND(I371*H371,2)</f>
        <v>0</v>
      </c>
      <c r="K371" s="176" t="s">
        <v>128</v>
      </c>
      <c r="L371" s="38"/>
      <c r="M371" s="181" t="s">
        <v>19</v>
      </c>
      <c r="N371" s="182" t="s">
        <v>45</v>
      </c>
      <c r="O371" s="60"/>
      <c r="P371" s="183">
        <f>O371*H371</f>
        <v>0</v>
      </c>
      <c r="Q371" s="183">
        <v>8.3500000000000005E-2</v>
      </c>
      <c r="R371" s="183">
        <f>Q371*H371</f>
        <v>37.408000000000001</v>
      </c>
      <c r="S371" s="183">
        <v>0</v>
      </c>
      <c r="T371" s="184">
        <f>S371*H371</f>
        <v>0</v>
      </c>
      <c r="AR371" s="17" t="s">
        <v>129</v>
      </c>
      <c r="AT371" s="17" t="s">
        <v>124</v>
      </c>
      <c r="AU371" s="17" t="s">
        <v>84</v>
      </c>
      <c r="AY371" s="17" t="s">
        <v>122</v>
      </c>
      <c r="BE371" s="185">
        <f>IF(N371="základní",J371,0)</f>
        <v>0</v>
      </c>
      <c r="BF371" s="185">
        <f>IF(N371="snížená",J371,0)</f>
        <v>0</v>
      </c>
      <c r="BG371" s="185">
        <f>IF(N371="zákl. přenesená",J371,0)</f>
        <v>0</v>
      </c>
      <c r="BH371" s="185">
        <f>IF(N371="sníž. přenesená",J371,0)</f>
        <v>0</v>
      </c>
      <c r="BI371" s="185">
        <f>IF(N371="nulová",J371,0)</f>
        <v>0</v>
      </c>
      <c r="BJ371" s="17" t="s">
        <v>82</v>
      </c>
      <c r="BK371" s="185">
        <f>ROUND(I371*H371,2)</f>
        <v>0</v>
      </c>
      <c r="BL371" s="17" t="s">
        <v>129</v>
      </c>
      <c r="BM371" s="17" t="s">
        <v>563</v>
      </c>
    </row>
    <row r="372" spans="2:65" s="1" customFormat="1" ht="58.5" x14ac:dyDescent="0.2">
      <c r="B372" s="34"/>
      <c r="C372" s="35"/>
      <c r="D372" s="186" t="s">
        <v>131</v>
      </c>
      <c r="E372" s="35"/>
      <c r="F372" s="187" t="s">
        <v>564</v>
      </c>
      <c r="G372" s="35"/>
      <c r="H372" s="35"/>
      <c r="I372" s="103"/>
      <c r="J372" s="35"/>
      <c r="K372" s="35"/>
      <c r="L372" s="38"/>
      <c r="M372" s="188"/>
      <c r="N372" s="60"/>
      <c r="O372" s="60"/>
      <c r="P372" s="60"/>
      <c r="Q372" s="60"/>
      <c r="R372" s="60"/>
      <c r="S372" s="60"/>
      <c r="T372" s="61"/>
      <c r="AT372" s="17" t="s">
        <v>131</v>
      </c>
      <c r="AU372" s="17" t="s">
        <v>84</v>
      </c>
    </row>
    <row r="373" spans="2:65" s="11" customFormat="1" x14ac:dyDescent="0.2">
      <c r="B373" s="189"/>
      <c r="C373" s="190"/>
      <c r="D373" s="186" t="s">
        <v>133</v>
      </c>
      <c r="E373" s="191" t="s">
        <v>19</v>
      </c>
      <c r="F373" s="192" t="s">
        <v>187</v>
      </c>
      <c r="G373" s="190"/>
      <c r="H373" s="193">
        <v>448</v>
      </c>
      <c r="I373" s="194"/>
      <c r="J373" s="190"/>
      <c r="K373" s="190"/>
      <c r="L373" s="195"/>
      <c r="M373" s="196"/>
      <c r="N373" s="197"/>
      <c r="O373" s="197"/>
      <c r="P373" s="197"/>
      <c r="Q373" s="197"/>
      <c r="R373" s="197"/>
      <c r="S373" s="197"/>
      <c r="T373" s="198"/>
      <c r="AT373" s="199" t="s">
        <v>133</v>
      </c>
      <c r="AU373" s="199" t="s">
        <v>84</v>
      </c>
      <c r="AV373" s="11" t="s">
        <v>84</v>
      </c>
      <c r="AW373" s="11" t="s">
        <v>35</v>
      </c>
      <c r="AX373" s="11" t="s">
        <v>82</v>
      </c>
      <c r="AY373" s="199" t="s">
        <v>122</v>
      </c>
    </row>
    <row r="374" spans="2:65" s="1" customFormat="1" ht="16.5" customHeight="1" x14ac:dyDescent="0.2">
      <c r="B374" s="34"/>
      <c r="C374" s="222" t="s">
        <v>565</v>
      </c>
      <c r="D374" s="222" t="s">
        <v>351</v>
      </c>
      <c r="E374" s="223" t="s">
        <v>566</v>
      </c>
      <c r="F374" s="224" t="s">
        <v>567</v>
      </c>
      <c r="G374" s="225" t="s">
        <v>137</v>
      </c>
      <c r="H374" s="226">
        <v>149.333</v>
      </c>
      <c r="I374" s="227"/>
      <c r="J374" s="228">
        <f>ROUND(I374*H374,2)</f>
        <v>0</v>
      </c>
      <c r="K374" s="224" t="s">
        <v>128</v>
      </c>
      <c r="L374" s="229"/>
      <c r="M374" s="230" t="s">
        <v>19</v>
      </c>
      <c r="N374" s="231" t="s">
        <v>45</v>
      </c>
      <c r="O374" s="60"/>
      <c r="P374" s="183">
        <f>O374*H374</f>
        <v>0</v>
      </c>
      <c r="Q374" s="183">
        <v>1.516</v>
      </c>
      <c r="R374" s="183">
        <f>Q374*H374</f>
        <v>226.38882799999999</v>
      </c>
      <c r="S374" s="183">
        <v>0</v>
      </c>
      <c r="T374" s="184">
        <f>S374*H374</f>
        <v>0</v>
      </c>
      <c r="AR374" s="17" t="s">
        <v>183</v>
      </c>
      <c r="AT374" s="17" t="s">
        <v>351</v>
      </c>
      <c r="AU374" s="17" t="s">
        <v>84</v>
      </c>
      <c r="AY374" s="17" t="s">
        <v>122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17" t="s">
        <v>82</v>
      </c>
      <c r="BK374" s="185">
        <f>ROUND(I374*H374,2)</f>
        <v>0</v>
      </c>
      <c r="BL374" s="17" t="s">
        <v>129</v>
      </c>
      <c r="BM374" s="17" t="s">
        <v>568</v>
      </c>
    </row>
    <row r="375" spans="2:65" s="11" customFormat="1" x14ac:dyDescent="0.2">
      <c r="B375" s="189"/>
      <c r="C375" s="190"/>
      <c r="D375" s="186" t="s">
        <v>133</v>
      </c>
      <c r="E375" s="191" t="s">
        <v>19</v>
      </c>
      <c r="F375" s="192" t="s">
        <v>569</v>
      </c>
      <c r="G375" s="190"/>
      <c r="H375" s="193">
        <v>149.333</v>
      </c>
      <c r="I375" s="194"/>
      <c r="J375" s="190"/>
      <c r="K375" s="190"/>
      <c r="L375" s="195"/>
      <c r="M375" s="196"/>
      <c r="N375" s="197"/>
      <c r="O375" s="197"/>
      <c r="P375" s="197"/>
      <c r="Q375" s="197"/>
      <c r="R375" s="197"/>
      <c r="S375" s="197"/>
      <c r="T375" s="198"/>
      <c r="AT375" s="199" t="s">
        <v>133</v>
      </c>
      <c r="AU375" s="199" t="s">
        <v>84</v>
      </c>
      <c r="AV375" s="11" t="s">
        <v>84</v>
      </c>
      <c r="AW375" s="11" t="s">
        <v>35</v>
      </c>
      <c r="AX375" s="11" t="s">
        <v>82</v>
      </c>
      <c r="AY375" s="199" t="s">
        <v>122</v>
      </c>
    </row>
    <row r="376" spans="2:65" s="1" customFormat="1" ht="22.5" customHeight="1" x14ac:dyDescent="0.2">
      <c r="B376" s="34"/>
      <c r="C376" s="174" t="s">
        <v>570</v>
      </c>
      <c r="D376" s="174" t="s">
        <v>124</v>
      </c>
      <c r="E376" s="175" t="s">
        <v>571</v>
      </c>
      <c r="F376" s="176" t="s">
        <v>572</v>
      </c>
      <c r="G376" s="177" t="s">
        <v>127</v>
      </c>
      <c r="H376" s="178">
        <v>1244.5029999999999</v>
      </c>
      <c r="I376" s="179"/>
      <c r="J376" s="180">
        <f>ROUND(I376*H376,2)</f>
        <v>0</v>
      </c>
      <c r="K376" s="176" t="s">
        <v>128</v>
      </c>
      <c r="L376" s="38"/>
      <c r="M376" s="181" t="s">
        <v>19</v>
      </c>
      <c r="N376" s="182" t="s">
        <v>45</v>
      </c>
      <c r="O376" s="60"/>
      <c r="P376" s="183">
        <f>O376*H376</f>
        <v>0</v>
      </c>
      <c r="Q376" s="183">
        <v>0.1837</v>
      </c>
      <c r="R376" s="183">
        <f>Q376*H376</f>
        <v>228.61520109999998</v>
      </c>
      <c r="S376" s="183">
        <v>0</v>
      </c>
      <c r="T376" s="184">
        <f>S376*H376</f>
        <v>0</v>
      </c>
      <c r="AR376" s="17" t="s">
        <v>129</v>
      </c>
      <c r="AT376" s="17" t="s">
        <v>124</v>
      </c>
      <c r="AU376" s="17" t="s">
        <v>84</v>
      </c>
      <c r="AY376" s="17" t="s">
        <v>122</v>
      </c>
      <c r="BE376" s="185">
        <f>IF(N376="základní",J376,0)</f>
        <v>0</v>
      </c>
      <c r="BF376" s="185">
        <f>IF(N376="snížená",J376,0)</f>
        <v>0</v>
      </c>
      <c r="BG376" s="185">
        <f>IF(N376="zákl. přenesená",J376,0)</f>
        <v>0</v>
      </c>
      <c r="BH376" s="185">
        <f>IF(N376="sníž. přenesená",J376,0)</f>
        <v>0</v>
      </c>
      <c r="BI376" s="185">
        <f>IF(N376="nulová",J376,0)</f>
        <v>0</v>
      </c>
      <c r="BJ376" s="17" t="s">
        <v>82</v>
      </c>
      <c r="BK376" s="185">
        <f>ROUND(I376*H376,2)</f>
        <v>0</v>
      </c>
      <c r="BL376" s="17" t="s">
        <v>129</v>
      </c>
      <c r="BM376" s="17" t="s">
        <v>573</v>
      </c>
    </row>
    <row r="377" spans="2:65" s="1" customFormat="1" ht="136.5" x14ac:dyDescent="0.2">
      <c r="B377" s="34"/>
      <c r="C377" s="35"/>
      <c r="D377" s="186" t="s">
        <v>131</v>
      </c>
      <c r="E377" s="35"/>
      <c r="F377" s="187" t="s">
        <v>574</v>
      </c>
      <c r="G377" s="35"/>
      <c r="H377" s="35"/>
      <c r="I377" s="103"/>
      <c r="J377" s="35"/>
      <c r="K377" s="35"/>
      <c r="L377" s="38"/>
      <c r="M377" s="188"/>
      <c r="N377" s="60"/>
      <c r="O377" s="60"/>
      <c r="P377" s="60"/>
      <c r="Q377" s="60"/>
      <c r="R377" s="60"/>
      <c r="S377" s="60"/>
      <c r="T377" s="61"/>
      <c r="AT377" s="17" t="s">
        <v>131</v>
      </c>
      <c r="AU377" s="17" t="s">
        <v>84</v>
      </c>
    </row>
    <row r="378" spans="2:65" s="11" customFormat="1" x14ac:dyDescent="0.2">
      <c r="B378" s="189"/>
      <c r="C378" s="190"/>
      <c r="D378" s="186" t="s">
        <v>133</v>
      </c>
      <c r="E378" s="191" t="s">
        <v>19</v>
      </c>
      <c r="F378" s="192" t="s">
        <v>490</v>
      </c>
      <c r="G378" s="190"/>
      <c r="H378" s="193">
        <v>933.79</v>
      </c>
      <c r="I378" s="194"/>
      <c r="J378" s="190"/>
      <c r="K378" s="190"/>
      <c r="L378" s="195"/>
      <c r="M378" s="196"/>
      <c r="N378" s="197"/>
      <c r="O378" s="197"/>
      <c r="P378" s="197"/>
      <c r="Q378" s="197"/>
      <c r="R378" s="197"/>
      <c r="S378" s="197"/>
      <c r="T378" s="198"/>
      <c r="AT378" s="199" t="s">
        <v>133</v>
      </c>
      <c r="AU378" s="199" t="s">
        <v>84</v>
      </c>
      <c r="AV378" s="11" t="s">
        <v>84</v>
      </c>
      <c r="AW378" s="11" t="s">
        <v>35</v>
      </c>
      <c r="AX378" s="11" t="s">
        <v>74</v>
      </c>
      <c r="AY378" s="199" t="s">
        <v>122</v>
      </c>
    </row>
    <row r="379" spans="2:65" s="11" customFormat="1" x14ac:dyDescent="0.2">
      <c r="B379" s="189"/>
      <c r="C379" s="190"/>
      <c r="D379" s="186" t="s">
        <v>133</v>
      </c>
      <c r="E379" s="191" t="s">
        <v>19</v>
      </c>
      <c r="F379" s="192" t="s">
        <v>491</v>
      </c>
      <c r="G379" s="190"/>
      <c r="H379" s="193">
        <v>438.01499999999999</v>
      </c>
      <c r="I379" s="194"/>
      <c r="J379" s="190"/>
      <c r="K379" s="190"/>
      <c r="L379" s="195"/>
      <c r="M379" s="196"/>
      <c r="N379" s="197"/>
      <c r="O379" s="197"/>
      <c r="P379" s="197"/>
      <c r="Q379" s="197"/>
      <c r="R379" s="197"/>
      <c r="S379" s="197"/>
      <c r="T379" s="198"/>
      <c r="AT379" s="199" t="s">
        <v>133</v>
      </c>
      <c r="AU379" s="199" t="s">
        <v>84</v>
      </c>
      <c r="AV379" s="11" t="s">
        <v>84</v>
      </c>
      <c r="AW379" s="11" t="s">
        <v>35</v>
      </c>
      <c r="AX379" s="11" t="s">
        <v>74</v>
      </c>
      <c r="AY379" s="199" t="s">
        <v>122</v>
      </c>
    </row>
    <row r="380" spans="2:65" s="11" customFormat="1" x14ac:dyDescent="0.2">
      <c r="B380" s="189"/>
      <c r="C380" s="190"/>
      <c r="D380" s="186" t="s">
        <v>133</v>
      </c>
      <c r="E380" s="191" t="s">
        <v>19</v>
      </c>
      <c r="F380" s="192" t="s">
        <v>492</v>
      </c>
      <c r="G380" s="190"/>
      <c r="H380" s="193">
        <v>109.44</v>
      </c>
      <c r="I380" s="194"/>
      <c r="J380" s="190"/>
      <c r="K380" s="190"/>
      <c r="L380" s="195"/>
      <c r="M380" s="196"/>
      <c r="N380" s="197"/>
      <c r="O380" s="197"/>
      <c r="P380" s="197"/>
      <c r="Q380" s="197"/>
      <c r="R380" s="197"/>
      <c r="S380" s="197"/>
      <c r="T380" s="198"/>
      <c r="AT380" s="199" t="s">
        <v>133</v>
      </c>
      <c r="AU380" s="199" t="s">
        <v>84</v>
      </c>
      <c r="AV380" s="11" t="s">
        <v>84</v>
      </c>
      <c r="AW380" s="11" t="s">
        <v>35</v>
      </c>
      <c r="AX380" s="11" t="s">
        <v>74</v>
      </c>
      <c r="AY380" s="199" t="s">
        <v>122</v>
      </c>
    </row>
    <row r="381" spans="2:65" s="11" customFormat="1" x14ac:dyDescent="0.2">
      <c r="B381" s="189"/>
      <c r="C381" s="190"/>
      <c r="D381" s="186" t="s">
        <v>133</v>
      </c>
      <c r="E381" s="191" t="s">
        <v>19</v>
      </c>
      <c r="F381" s="192" t="s">
        <v>575</v>
      </c>
      <c r="G381" s="190"/>
      <c r="H381" s="193">
        <v>-236.74199999999999</v>
      </c>
      <c r="I381" s="194"/>
      <c r="J381" s="190"/>
      <c r="K381" s="190"/>
      <c r="L381" s="195"/>
      <c r="M381" s="196"/>
      <c r="N381" s="197"/>
      <c r="O381" s="197"/>
      <c r="P381" s="197"/>
      <c r="Q381" s="197"/>
      <c r="R381" s="197"/>
      <c r="S381" s="197"/>
      <c r="T381" s="198"/>
      <c r="AT381" s="199" t="s">
        <v>133</v>
      </c>
      <c r="AU381" s="199" t="s">
        <v>84</v>
      </c>
      <c r="AV381" s="11" t="s">
        <v>84</v>
      </c>
      <c r="AW381" s="11" t="s">
        <v>35</v>
      </c>
      <c r="AX381" s="11" t="s">
        <v>74</v>
      </c>
      <c r="AY381" s="199" t="s">
        <v>122</v>
      </c>
    </row>
    <row r="382" spans="2:65" s="12" customFormat="1" x14ac:dyDescent="0.2">
      <c r="B382" s="200"/>
      <c r="C382" s="201"/>
      <c r="D382" s="186" t="s">
        <v>133</v>
      </c>
      <c r="E382" s="202" t="s">
        <v>19</v>
      </c>
      <c r="F382" s="203" t="s">
        <v>493</v>
      </c>
      <c r="G382" s="201"/>
      <c r="H382" s="204">
        <v>1244.5029999999999</v>
      </c>
      <c r="I382" s="205"/>
      <c r="J382" s="201"/>
      <c r="K382" s="201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133</v>
      </c>
      <c r="AU382" s="210" t="s">
        <v>84</v>
      </c>
      <c r="AV382" s="12" t="s">
        <v>129</v>
      </c>
      <c r="AW382" s="12" t="s">
        <v>35</v>
      </c>
      <c r="AX382" s="12" t="s">
        <v>82</v>
      </c>
      <c r="AY382" s="210" t="s">
        <v>122</v>
      </c>
    </row>
    <row r="383" spans="2:65" s="1" customFormat="1" ht="16.5" customHeight="1" x14ac:dyDescent="0.2">
      <c r="B383" s="34"/>
      <c r="C383" s="222" t="s">
        <v>576</v>
      </c>
      <c r="D383" s="222" t="s">
        <v>351</v>
      </c>
      <c r="E383" s="223" t="s">
        <v>577</v>
      </c>
      <c r="F383" s="224" t="s">
        <v>578</v>
      </c>
      <c r="G383" s="225" t="s">
        <v>330</v>
      </c>
      <c r="H383" s="226">
        <v>229.89699999999999</v>
      </c>
      <c r="I383" s="227"/>
      <c r="J383" s="228">
        <f>ROUND(I383*H383,2)</f>
        <v>0</v>
      </c>
      <c r="K383" s="224" t="s">
        <v>579</v>
      </c>
      <c r="L383" s="229"/>
      <c r="M383" s="230" t="s">
        <v>19</v>
      </c>
      <c r="N383" s="231" t="s">
        <v>45</v>
      </c>
      <c r="O383" s="60"/>
      <c r="P383" s="183">
        <f>O383*H383</f>
        <v>0</v>
      </c>
      <c r="Q383" s="183">
        <v>1</v>
      </c>
      <c r="R383" s="183">
        <f>Q383*H383</f>
        <v>229.89699999999999</v>
      </c>
      <c r="S383" s="183">
        <v>0</v>
      </c>
      <c r="T383" s="184">
        <f>S383*H383</f>
        <v>0</v>
      </c>
      <c r="AR383" s="17" t="s">
        <v>183</v>
      </c>
      <c r="AT383" s="17" t="s">
        <v>351</v>
      </c>
      <c r="AU383" s="17" t="s">
        <v>84</v>
      </c>
      <c r="AY383" s="17" t="s">
        <v>122</v>
      </c>
      <c r="BE383" s="185">
        <f>IF(N383="základní",J383,0)</f>
        <v>0</v>
      </c>
      <c r="BF383" s="185">
        <f>IF(N383="snížená",J383,0)</f>
        <v>0</v>
      </c>
      <c r="BG383" s="185">
        <f>IF(N383="zákl. přenesená",J383,0)</f>
        <v>0</v>
      </c>
      <c r="BH383" s="185">
        <f>IF(N383="sníž. přenesená",J383,0)</f>
        <v>0</v>
      </c>
      <c r="BI383" s="185">
        <f>IF(N383="nulová",J383,0)</f>
        <v>0</v>
      </c>
      <c r="BJ383" s="17" t="s">
        <v>82</v>
      </c>
      <c r="BK383" s="185">
        <f>ROUND(I383*H383,2)</f>
        <v>0</v>
      </c>
      <c r="BL383" s="17" t="s">
        <v>129</v>
      </c>
      <c r="BM383" s="17" t="s">
        <v>580</v>
      </c>
    </row>
    <row r="384" spans="2:65" s="11" customFormat="1" x14ac:dyDescent="0.2">
      <c r="B384" s="189"/>
      <c r="C384" s="190"/>
      <c r="D384" s="186" t="s">
        <v>133</v>
      </c>
      <c r="E384" s="191" t="s">
        <v>19</v>
      </c>
      <c r="F384" s="192" t="s">
        <v>581</v>
      </c>
      <c r="G384" s="190"/>
      <c r="H384" s="193">
        <v>229.89699999999999</v>
      </c>
      <c r="I384" s="194"/>
      <c r="J384" s="190"/>
      <c r="K384" s="190"/>
      <c r="L384" s="195"/>
      <c r="M384" s="196"/>
      <c r="N384" s="197"/>
      <c r="O384" s="197"/>
      <c r="P384" s="197"/>
      <c r="Q384" s="197"/>
      <c r="R384" s="197"/>
      <c r="S384" s="197"/>
      <c r="T384" s="198"/>
      <c r="AT384" s="199" t="s">
        <v>133</v>
      </c>
      <c r="AU384" s="199" t="s">
        <v>84</v>
      </c>
      <c r="AV384" s="11" t="s">
        <v>84</v>
      </c>
      <c r="AW384" s="11" t="s">
        <v>35</v>
      </c>
      <c r="AX384" s="11" t="s">
        <v>82</v>
      </c>
      <c r="AY384" s="199" t="s">
        <v>122</v>
      </c>
    </row>
    <row r="385" spans="2:65" s="1" customFormat="1" ht="33.75" customHeight="1" x14ac:dyDescent="0.2">
      <c r="B385" s="34"/>
      <c r="C385" s="174" t="s">
        <v>582</v>
      </c>
      <c r="D385" s="174" t="s">
        <v>124</v>
      </c>
      <c r="E385" s="175" t="s">
        <v>583</v>
      </c>
      <c r="F385" s="176" t="s">
        <v>584</v>
      </c>
      <c r="G385" s="177" t="s">
        <v>127</v>
      </c>
      <c r="H385" s="178">
        <v>236.74199999999999</v>
      </c>
      <c r="I385" s="179"/>
      <c r="J385" s="180">
        <f>ROUND(I385*H385,2)</f>
        <v>0</v>
      </c>
      <c r="K385" s="176" t="s">
        <v>128</v>
      </c>
      <c r="L385" s="38"/>
      <c r="M385" s="181" t="s">
        <v>19</v>
      </c>
      <c r="N385" s="182" t="s">
        <v>45</v>
      </c>
      <c r="O385" s="60"/>
      <c r="P385" s="183">
        <f>O385*H385</f>
        <v>0</v>
      </c>
      <c r="Q385" s="183">
        <v>0.10100000000000001</v>
      </c>
      <c r="R385" s="183">
        <f>Q385*H385</f>
        <v>23.910942000000002</v>
      </c>
      <c r="S385" s="183">
        <v>0</v>
      </c>
      <c r="T385" s="184">
        <f>S385*H385</f>
        <v>0</v>
      </c>
      <c r="AR385" s="17" t="s">
        <v>129</v>
      </c>
      <c r="AT385" s="17" t="s">
        <v>124</v>
      </c>
      <c r="AU385" s="17" t="s">
        <v>84</v>
      </c>
      <c r="AY385" s="17" t="s">
        <v>122</v>
      </c>
      <c r="BE385" s="185">
        <f>IF(N385="základní",J385,0)</f>
        <v>0</v>
      </c>
      <c r="BF385" s="185">
        <f>IF(N385="snížená",J385,0)</f>
        <v>0</v>
      </c>
      <c r="BG385" s="185">
        <f>IF(N385="zákl. přenesená",J385,0)</f>
        <v>0</v>
      </c>
      <c r="BH385" s="185">
        <f>IF(N385="sníž. přenesená",J385,0)</f>
        <v>0</v>
      </c>
      <c r="BI385" s="185">
        <f>IF(N385="nulová",J385,0)</f>
        <v>0</v>
      </c>
      <c r="BJ385" s="17" t="s">
        <v>82</v>
      </c>
      <c r="BK385" s="185">
        <f>ROUND(I385*H385,2)</f>
        <v>0</v>
      </c>
      <c r="BL385" s="17" t="s">
        <v>129</v>
      </c>
      <c r="BM385" s="17" t="s">
        <v>585</v>
      </c>
    </row>
    <row r="386" spans="2:65" s="1" customFormat="1" ht="87.75" x14ac:dyDescent="0.2">
      <c r="B386" s="34"/>
      <c r="C386" s="35"/>
      <c r="D386" s="186" t="s">
        <v>131</v>
      </c>
      <c r="E386" s="35"/>
      <c r="F386" s="187" t="s">
        <v>586</v>
      </c>
      <c r="G386" s="35"/>
      <c r="H386" s="35"/>
      <c r="I386" s="103"/>
      <c r="J386" s="35"/>
      <c r="K386" s="35"/>
      <c r="L386" s="38"/>
      <c r="M386" s="188"/>
      <c r="N386" s="60"/>
      <c r="O386" s="60"/>
      <c r="P386" s="60"/>
      <c r="Q386" s="60"/>
      <c r="R386" s="60"/>
      <c r="S386" s="60"/>
      <c r="T386" s="61"/>
      <c r="AT386" s="17" t="s">
        <v>131</v>
      </c>
      <c r="AU386" s="17" t="s">
        <v>84</v>
      </c>
    </row>
    <row r="387" spans="2:65" s="11" customFormat="1" x14ac:dyDescent="0.2">
      <c r="B387" s="189"/>
      <c r="C387" s="190"/>
      <c r="D387" s="186" t="s">
        <v>133</v>
      </c>
      <c r="E387" s="191" t="s">
        <v>19</v>
      </c>
      <c r="F387" s="192" t="s">
        <v>587</v>
      </c>
      <c r="G387" s="190"/>
      <c r="H387" s="193">
        <v>117</v>
      </c>
      <c r="I387" s="194"/>
      <c r="J387" s="190"/>
      <c r="K387" s="190"/>
      <c r="L387" s="195"/>
      <c r="M387" s="196"/>
      <c r="N387" s="197"/>
      <c r="O387" s="197"/>
      <c r="P387" s="197"/>
      <c r="Q387" s="197"/>
      <c r="R387" s="197"/>
      <c r="S387" s="197"/>
      <c r="T387" s="198"/>
      <c r="AT387" s="199" t="s">
        <v>133</v>
      </c>
      <c r="AU387" s="199" t="s">
        <v>84</v>
      </c>
      <c r="AV387" s="11" t="s">
        <v>84</v>
      </c>
      <c r="AW387" s="11" t="s">
        <v>35</v>
      </c>
      <c r="AX387" s="11" t="s">
        <v>74</v>
      </c>
      <c r="AY387" s="199" t="s">
        <v>122</v>
      </c>
    </row>
    <row r="388" spans="2:65" s="11" customFormat="1" x14ac:dyDescent="0.2">
      <c r="B388" s="189"/>
      <c r="C388" s="190"/>
      <c r="D388" s="186" t="s">
        <v>133</v>
      </c>
      <c r="E388" s="191" t="s">
        <v>19</v>
      </c>
      <c r="F388" s="192" t="s">
        <v>588</v>
      </c>
      <c r="G388" s="190"/>
      <c r="H388" s="193">
        <v>119.742</v>
      </c>
      <c r="I388" s="194"/>
      <c r="J388" s="190"/>
      <c r="K388" s="190"/>
      <c r="L388" s="195"/>
      <c r="M388" s="196"/>
      <c r="N388" s="197"/>
      <c r="O388" s="197"/>
      <c r="P388" s="197"/>
      <c r="Q388" s="197"/>
      <c r="R388" s="197"/>
      <c r="S388" s="197"/>
      <c r="T388" s="198"/>
      <c r="AT388" s="199" t="s">
        <v>133</v>
      </c>
      <c r="AU388" s="199" t="s">
        <v>84</v>
      </c>
      <c r="AV388" s="11" t="s">
        <v>84</v>
      </c>
      <c r="AW388" s="11" t="s">
        <v>35</v>
      </c>
      <c r="AX388" s="11" t="s">
        <v>74</v>
      </c>
      <c r="AY388" s="199" t="s">
        <v>122</v>
      </c>
    </row>
    <row r="389" spans="2:65" s="12" customFormat="1" x14ac:dyDescent="0.2">
      <c r="B389" s="200"/>
      <c r="C389" s="201"/>
      <c r="D389" s="186" t="s">
        <v>133</v>
      </c>
      <c r="E389" s="202" t="s">
        <v>19</v>
      </c>
      <c r="F389" s="203" t="s">
        <v>153</v>
      </c>
      <c r="G389" s="201"/>
      <c r="H389" s="204">
        <v>236.74200000000002</v>
      </c>
      <c r="I389" s="205"/>
      <c r="J389" s="201"/>
      <c r="K389" s="201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133</v>
      </c>
      <c r="AU389" s="210" t="s">
        <v>84</v>
      </c>
      <c r="AV389" s="12" t="s">
        <v>129</v>
      </c>
      <c r="AW389" s="12" t="s">
        <v>35</v>
      </c>
      <c r="AX389" s="12" t="s">
        <v>82</v>
      </c>
      <c r="AY389" s="210" t="s">
        <v>122</v>
      </c>
    </row>
    <row r="390" spans="2:65" s="1" customFormat="1" ht="16.5" customHeight="1" x14ac:dyDescent="0.2">
      <c r="B390" s="34"/>
      <c r="C390" s="222" t="s">
        <v>589</v>
      </c>
      <c r="D390" s="222" t="s">
        <v>351</v>
      </c>
      <c r="E390" s="223" t="s">
        <v>590</v>
      </c>
      <c r="F390" s="224" t="s">
        <v>591</v>
      </c>
      <c r="G390" s="225" t="s">
        <v>127</v>
      </c>
      <c r="H390" s="226">
        <v>121.538</v>
      </c>
      <c r="I390" s="227"/>
      <c r="J390" s="228">
        <f>ROUND(I390*H390,2)</f>
        <v>0</v>
      </c>
      <c r="K390" s="224" t="s">
        <v>19</v>
      </c>
      <c r="L390" s="229"/>
      <c r="M390" s="230" t="s">
        <v>19</v>
      </c>
      <c r="N390" s="231" t="s">
        <v>45</v>
      </c>
      <c r="O390" s="60"/>
      <c r="P390" s="183">
        <f>O390*H390</f>
        <v>0</v>
      </c>
      <c r="Q390" s="183">
        <v>8.3000000000000004E-2</v>
      </c>
      <c r="R390" s="183">
        <f>Q390*H390</f>
        <v>10.087654000000001</v>
      </c>
      <c r="S390" s="183">
        <v>0</v>
      </c>
      <c r="T390" s="184">
        <f>S390*H390</f>
        <v>0</v>
      </c>
      <c r="AR390" s="17" t="s">
        <v>183</v>
      </c>
      <c r="AT390" s="17" t="s">
        <v>351</v>
      </c>
      <c r="AU390" s="17" t="s">
        <v>84</v>
      </c>
      <c r="AY390" s="17" t="s">
        <v>122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17" t="s">
        <v>82</v>
      </c>
      <c r="BK390" s="185">
        <f>ROUND(I390*H390,2)</f>
        <v>0</v>
      </c>
      <c r="BL390" s="17" t="s">
        <v>129</v>
      </c>
      <c r="BM390" s="17" t="s">
        <v>592</v>
      </c>
    </row>
    <row r="391" spans="2:65" s="11" customFormat="1" x14ac:dyDescent="0.2">
      <c r="B391" s="189"/>
      <c r="C391" s="190"/>
      <c r="D391" s="186" t="s">
        <v>133</v>
      </c>
      <c r="E391" s="191" t="s">
        <v>19</v>
      </c>
      <c r="F391" s="192" t="s">
        <v>593</v>
      </c>
      <c r="G391" s="190"/>
      <c r="H391" s="193">
        <v>119.742</v>
      </c>
      <c r="I391" s="194"/>
      <c r="J391" s="190"/>
      <c r="K391" s="190"/>
      <c r="L391" s="195"/>
      <c r="M391" s="196"/>
      <c r="N391" s="197"/>
      <c r="O391" s="197"/>
      <c r="P391" s="197"/>
      <c r="Q391" s="197"/>
      <c r="R391" s="197"/>
      <c r="S391" s="197"/>
      <c r="T391" s="198"/>
      <c r="AT391" s="199" t="s">
        <v>133</v>
      </c>
      <c r="AU391" s="199" t="s">
        <v>84</v>
      </c>
      <c r="AV391" s="11" t="s">
        <v>84</v>
      </c>
      <c r="AW391" s="11" t="s">
        <v>35</v>
      </c>
      <c r="AX391" s="11" t="s">
        <v>74</v>
      </c>
      <c r="AY391" s="199" t="s">
        <v>122</v>
      </c>
    </row>
    <row r="392" spans="2:65" s="11" customFormat="1" x14ac:dyDescent="0.2">
      <c r="B392" s="189"/>
      <c r="C392" s="190"/>
      <c r="D392" s="186" t="s">
        <v>133</v>
      </c>
      <c r="E392" s="191" t="s">
        <v>19</v>
      </c>
      <c r="F392" s="192" t="s">
        <v>594</v>
      </c>
      <c r="G392" s="190"/>
      <c r="H392" s="193">
        <v>1.796</v>
      </c>
      <c r="I392" s="194"/>
      <c r="J392" s="190"/>
      <c r="K392" s="190"/>
      <c r="L392" s="195"/>
      <c r="M392" s="196"/>
      <c r="N392" s="197"/>
      <c r="O392" s="197"/>
      <c r="P392" s="197"/>
      <c r="Q392" s="197"/>
      <c r="R392" s="197"/>
      <c r="S392" s="197"/>
      <c r="T392" s="198"/>
      <c r="AT392" s="199" t="s">
        <v>133</v>
      </c>
      <c r="AU392" s="199" t="s">
        <v>84</v>
      </c>
      <c r="AV392" s="11" t="s">
        <v>84</v>
      </c>
      <c r="AW392" s="11" t="s">
        <v>35</v>
      </c>
      <c r="AX392" s="11" t="s">
        <v>74</v>
      </c>
      <c r="AY392" s="199" t="s">
        <v>122</v>
      </c>
    </row>
    <row r="393" spans="2:65" s="12" customFormat="1" x14ac:dyDescent="0.2">
      <c r="B393" s="200"/>
      <c r="C393" s="201"/>
      <c r="D393" s="186" t="s">
        <v>133</v>
      </c>
      <c r="E393" s="202" t="s">
        <v>19</v>
      </c>
      <c r="F393" s="203" t="s">
        <v>153</v>
      </c>
      <c r="G393" s="201"/>
      <c r="H393" s="204">
        <v>121.53800000000001</v>
      </c>
      <c r="I393" s="205"/>
      <c r="J393" s="201"/>
      <c r="K393" s="201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133</v>
      </c>
      <c r="AU393" s="210" t="s">
        <v>84</v>
      </c>
      <c r="AV393" s="12" t="s">
        <v>129</v>
      </c>
      <c r="AW393" s="12" t="s">
        <v>35</v>
      </c>
      <c r="AX393" s="12" t="s">
        <v>82</v>
      </c>
      <c r="AY393" s="210" t="s">
        <v>122</v>
      </c>
    </row>
    <row r="394" spans="2:65" s="1" customFormat="1" ht="16.5" customHeight="1" x14ac:dyDescent="0.2">
      <c r="B394" s="34"/>
      <c r="C394" s="222" t="s">
        <v>595</v>
      </c>
      <c r="D394" s="222" t="s">
        <v>351</v>
      </c>
      <c r="E394" s="223" t="s">
        <v>596</v>
      </c>
      <c r="F394" s="224" t="s">
        <v>597</v>
      </c>
      <c r="G394" s="225" t="s">
        <v>127</v>
      </c>
      <c r="H394" s="226">
        <v>118.755</v>
      </c>
      <c r="I394" s="227"/>
      <c r="J394" s="228">
        <f>ROUND(I394*H394,2)</f>
        <v>0</v>
      </c>
      <c r="K394" s="224" t="s">
        <v>19</v>
      </c>
      <c r="L394" s="229"/>
      <c r="M394" s="230" t="s">
        <v>19</v>
      </c>
      <c r="N394" s="231" t="s">
        <v>45</v>
      </c>
      <c r="O394" s="60"/>
      <c r="P394" s="183">
        <f>O394*H394</f>
        <v>0</v>
      </c>
      <c r="Q394" s="183">
        <v>8.3000000000000004E-2</v>
      </c>
      <c r="R394" s="183">
        <f>Q394*H394</f>
        <v>9.8566649999999996</v>
      </c>
      <c r="S394" s="183">
        <v>0</v>
      </c>
      <c r="T394" s="184">
        <f>S394*H394</f>
        <v>0</v>
      </c>
      <c r="AR394" s="17" t="s">
        <v>183</v>
      </c>
      <c r="AT394" s="17" t="s">
        <v>351</v>
      </c>
      <c r="AU394" s="17" t="s">
        <v>84</v>
      </c>
      <c r="AY394" s="17" t="s">
        <v>122</v>
      </c>
      <c r="BE394" s="185">
        <f>IF(N394="základní",J394,0)</f>
        <v>0</v>
      </c>
      <c r="BF394" s="185">
        <f>IF(N394="snížená",J394,0)</f>
        <v>0</v>
      </c>
      <c r="BG394" s="185">
        <f>IF(N394="zákl. přenesená",J394,0)</f>
        <v>0</v>
      </c>
      <c r="BH394" s="185">
        <f>IF(N394="sníž. přenesená",J394,0)</f>
        <v>0</v>
      </c>
      <c r="BI394" s="185">
        <f>IF(N394="nulová",J394,0)</f>
        <v>0</v>
      </c>
      <c r="BJ394" s="17" t="s">
        <v>82</v>
      </c>
      <c r="BK394" s="185">
        <f>ROUND(I394*H394,2)</f>
        <v>0</v>
      </c>
      <c r="BL394" s="17" t="s">
        <v>129</v>
      </c>
      <c r="BM394" s="17" t="s">
        <v>598</v>
      </c>
    </row>
    <row r="395" spans="2:65" s="11" customFormat="1" x14ac:dyDescent="0.2">
      <c r="B395" s="189"/>
      <c r="C395" s="190"/>
      <c r="D395" s="186" t="s">
        <v>133</v>
      </c>
      <c r="E395" s="191" t="s">
        <v>19</v>
      </c>
      <c r="F395" s="192" t="s">
        <v>599</v>
      </c>
      <c r="G395" s="190"/>
      <c r="H395" s="193">
        <v>117</v>
      </c>
      <c r="I395" s="194"/>
      <c r="J395" s="190"/>
      <c r="K395" s="190"/>
      <c r="L395" s="195"/>
      <c r="M395" s="196"/>
      <c r="N395" s="197"/>
      <c r="O395" s="197"/>
      <c r="P395" s="197"/>
      <c r="Q395" s="197"/>
      <c r="R395" s="197"/>
      <c r="S395" s="197"/>
      <c r="T395" s="198"/>
      <c r="AT395" s="199" t="s">
        <v>133</v>
      </c>
      <c r="AU395" s="199" t="s">
        <v>84</v>
      </c>
      <c r="AV395" s="11" t="s">
        <v>84</v>
      </c>
      <c r="AW395" s="11" t="s">
        <v>35</v>
      </c>
      <c r="AX395" s="11" t="s">
        <v>74</v>
      </c>
      <c r="AY395" s="199" t="s">
        <v>122</v>
      </c>
    </row>
    <row r="396" spans="2:65" s="11" customFormat="1" x14ac:dyDescent="0.2">
      <c r="B396" s="189"/>
      <c r="C396" s="190"/>
      <c r="D396" s="186" t="s">
        <v>133</v>
      </c>
      <c r="E396" s="191" t="s">
        <v>19</v>
      </c>
      <c r="F396" s="192" t="s">
        <v>600</v>
      </c>
      <c r="G396" s="190"/>
      <c r="H396" s="193">
        <v>1.7549999999999999</v>
      </c>
      <c r="I396" s="194"/>
      <c r="J396" s="190"/>
      <c r="K396" s="190"/>
      <c r="L396" s="195"/>
      <c r="M396" s="196"/>
      <c r="N396" s="197"/>
      <c r="O396" s="197"/>
      <c r="P396" s="197"/>
      <c r="Q396" s="197"/>
      <c r="R396" s="197"/>
      <c r="S396" s="197"/>
      <c r="T396" s="198"/>
      <c r="AT396" s="199" t="s">
        <v>133</v>
      </c>
      <c r="AU396" s="199" t="s">
        <v>84</v>
      </c>
      <c r="AV396" s="11" t="s">
        <v>84</v>
      </c>
      <c r="AW396" s="11" t="s">
        <v>35</v>
      </c>
      <c r="AX396" s="11" t="s">
        <v>74</v>
      </c>
      <c r="AY396" s="199" t="s">
        <v>122</v>
      </c>
    </row>
    <row r="397" spans="2:65" s="12" customFormat="1" x14ac:dyDescent="0.2">
      <c r="B397" s="200"/>
      <c r="C397" s="201"/>
      <c r="D397" s="186" t="s">
        <v>133</v>
      </c>
      <c r="E397" s="202" t="s">
        <v>19</v>
      </c>
      <c r="F397" s="203" t="s">
        <v>153</v>
      </c>
      <c r="G397" s="201"/>
      <c r="H397" s="204">
        <v>118.755</v>
      </c>
      <c r="I397" s="205"/>
      <c r="J397" s="201"/>
      <c r="K397" s="201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133</v>
      </c>
      <c r="AU397" s="210" t="s">
        <v>84</v>
      </c>
      <c r="AV397" s="12" t="s">
        <v>129</v>
      </c>
      <c r="AW397" s="12" t="s">
        <v>35</v>
      </c>
      <c r="AX397" s="12" t="s">
        <v>82</v>
      </c>
      <c r="AY397" s="210" t="s">
        <v>122</v>
      </c>
    </row>
    <row r="398" spans="2:65" s="1" customFormat="1" ht="22.5" customHeight="1" x14ac:dyDescent="0.2">
      <c r="B398" s="34"/>
      <c r="C398" s="174" t="s">
        <v>601</v>
      </c>
      <c r="D398" s="174" t="s">
        <v>124</v>
      </c>
      <c r="E398" s="175" t="s">
        <v>602</v>
      </c>
      <c r="F398" s="176" t="s">
        <v>603</v>
      </c>
      <c r="G398" s="177" t="s">
        <v>127</v>
      </c>
      <c r="H398" s="178">
        <v>424.858</v>
      </c>
      <c r="I398" s="179"/>
      <c r="J398" s="180">
        <f>ROUND(I398*H398,2)</f>
        <v>0</v>
      </c>
      <c r="K398" s="176" t="s">
        <v>128</v>
      </c>
      <c r="L398" s="38"/>
      <c r="M398" s="181" t="s">
        <v>19</v>
      </c>
      <c r="N398" s="182" t="s">
        <v>45</v>
      </c>
      <c r="O398" s="60"/>
      <c r="P398" s="183">
        <f>O398*H398</f>
        <v>0</v>
      </c>
      <c r="Q398" s="183">
        <v>0.1837</v>
      </c>
      <c r="R398" s="183">
        <f>Q398*H398</f>
        <v>78.046414600000006</v>
      </c>
      <c r="S398" s="183">
        <v>0</v>
      </c>
      <c r="T398" s="184">
        <f>S398*H398</f>
        <v>0</v>
      </c>
      <c r="AR398" s="17" t="s">
        <v>129</v>
      </c>
      <c r="AT398" s="17" t="s">
        <v>124</v>
      </c>
      <c r="AU398" s="17" t="s">
        <v>84</v>
      </c>
      <c r="AY398" s="17" t="s">
        <v>122</v>
      </c>
      <c r="BE398" s="185">
        <f>IF(N398="základní",J398,0)</f>
        <v>0</v>
      </c>
      <c r="BF398" s="185">
        <f>IF(N398="snížená",J398,0)</f>
        <v>0</v>
      </c>
      <c r="BG398" s="185">
        <f>IF(N398="zákl. přenesená",J398,0)</f>
        <v>0</v>
      </c>
      <c r="BH398" s="185">
        <f>IF(N398="sníž. přenesená",J398,0)</f>
        <v>0</v>
      </c>
      <c r="BI398" s="185">
        <f>IF(N398="nulová",J398,0)</f>
        <v>0</v>
      </c>
      <c r="BJ398" s="17" t="s">
        <v>82</v>
      </c>
      <c r="BK398" s="185">
        <f>ROUND(I398*H398,2)</f>
        <v>0</v>
      </c>
      <c r="BL398" s="17" t="s">
        <v>129</v>
      </c>
      <c r="BM398" s="17" t="s">
        <v>604</v>
      </c>
    </row>
    <row r="399" spans="2:65" s="1" customFormat="1" ht="136.5" x14ac:dyDescent="0.2">
      <c r="B399" s="34"/>
      <c r="C399" s="35"/>
      <c r="D399" s="186" t="s">
        <v>131</v>
      </c>
      <c r="E399" s="35"/>
      <c r="F399" s="187" t="s">
        <v>574</v>
      </c>
      <c r="G399" s="35"/>
      <c r="H399" s="35"/>
      <c r="I399" s="103"/>
      <c r="J399" s="35"/>
      <c r="K399" s="35"/>
      <c r="L399" s="38"/>
      <c r="M399" s="188"/>
      <c r="N399" s="60"/>
      <c r="O399" s="60"/>
      <c r="P399" s="60"/>
      <c r="Q399" s="60"/>
      <c r="R399" s="60"/>
      <c r="S399" s="60"/>
      <c r="T399" s="61"/>
      <c r="AT399" s="17" t="s">
        <v>131</v>
      </c>
      <c r="AU399" s="17" t="s">
        <v>84</v>
      </c>
    </row>
    <row r="400" spans="2:65" s="11" customFormat="1" x14ac:dyDescent="0.2">
      <c r="B400" s="189"/>
      <c r="C400" s="190"/>
      <c r="D400" s="186" t="s">
        <v>133</v>
      </c>
      <c r="E400" s="191" t="s">
        <v>19</v>
      </c>
      <c r="F400" s="192" t="s">
        <v>605</v>
      </c>
      <c r="G400" s="190"/>
      <c r="H400" s="193">
        <v>28.32</v>
      </c>
      <c r="I400" s="194"/>
      <c r="J400" s="190"/>
      <c r="K400" s="190"/>
      <c r="L400" s="195"/>
      <c r="M400" s="196"/>
      <c r="N400" s="197"/>
      <c r="O400" s="197"/>
      <c r="P400" s="197"/>
      <c r="Q400" s="197"/>
      <c r="R400" s="197"/>
      <c r="S400" s="197"/>
      <c r="T400" s="198"/>
      <c r="AT400" s="199" t="s">
        <v>133</v>
      </c>
      <c r="AU400" s="199" t="s">
        <v>84</v>
      </c>
      <c r="AV400" s="11" t="s">
        <v>84</v>
      </c>
      <c r="AW400" s="11" t="s">
        <v>35</v>
      </c>
      <c r="AX400" s="11" t="s">
        <v>74</v>
      </c>
      <c r="AY400" s="199" t="s">
        <v>122</v>
      </c>
    </row>
    <row r="401" spans="2:65" s="11" customFormat="1" x14ac:dyDescent="0.2">
      <c r="B401" s="189"/>
      <c r="C401" s="190"/>
      <c r="D401" s="186" t="s">
        <v>133</v>
      </c>
      <c r="E401" s="191" t="s">
        <v>19</v>
      </c>
      <c r="F401" s="192" t="s">
        <v>606</v>
      </c>
      <c r="G401" s="190"/>
      <c r="H401" s="193">
        <v>43.75</v>
      </c>
      <c r="I401" s="194"/>
      <c r="J401" s="190"/>
      <c r="K401" s="190"/>
      <c r="L401" s="195"/>
      <c r="M401" s="196"/>
      <c r="N401" s="197"/>
      <c r="O401" s="197"/>
      <c r="P401" s="197"/>
      <c r="Q401" s="197"/>
      <c r="R401" s="197"/>
      <c r="S401" s="197"/>
      <c r="T401" s="198"/>
      <c r="AT401" s="199" t="s">
        <v>133</v>
      </c>
      <c r="AU401" s="199" t="s">
        <v>84</v>
      </c>
      <c r="AV401" s="11" t="s">
        <v>84</v>
      </c>
      <c r="AW401" s="11" t="s">
        <v>35</v>
      </c>
      <c r="AX401" s="11" t="s">
        <v>74</v>
      </c>
      <c r="AY401" s="199" t="s">
        <v>122</v>
      </c>
    </row>
    <row r="402" spans="2:65" s="11" customFormat="1" x14ac:dyDescent="0.2">
      <c r="B402" s="189"/>
      <c r="C402" s="190"/>
      <c r="D402" s="186" t="s">
        <v>133</v>
      </c>
      <c r="E402" s="191" t="s">
        <v>19</v>
      </c>
      <c r="F402" s="192" t="s">
        <v>607</v>
      </c>
      <c r="G402" s="190"/>
      <c r="H402" s="193">
        <v>25.332000000000001</v>
      </c>
      <c r="I402" s="194"/>
      <c r="J402" s="190"/>
      <c r="K402" s="190"/>
      <c r="L402" s="195"/>
      <c r="M402" s="196"/>
      <c r="N402" s="197"/>
      <c r="O402" s="197"/>
      <c r="P402" s="197"/>
      <c r="Q402" s="197"/>
      <c r="R402" s="197"/>
      <c r="S402" s="197"/>
      <c r="T402" s="198"/>
      <c r="AT402" s="199" t="s">
        <v>133</v>
      </c>
      <c r="AU402" s="199" t="s">
        <v>84</v>
      </c>
      <c r="AV402" s="11" t="s">
        <v>84</v>
      </c>
      <c r="AW402" s="11" t="s">
        <v>35</v>
      </c>
      <c r="AX402" s="11" t="s">
        <v>74</v>
      </c>
      <c r="AY402" s="199" t="s">
        <v>122</v>
      </c>
    </row>
    <row r="403" spans="2:65" s="11" customFormat="1" x14ac:dyDescent="0.2">
      <c r="B403" s="189"/>
      <c r="C403" s="190"/>
      <c r="D403" s="186" t="s">
        <v>133</v>
      </c>
      <c r="E403" s="191" t="s">
        <v>19</v>
      </c>
      <c r="F403" s="192" t="s">
        <v>608</v>
      </c>
      <c r="G403" s="190"/>
      <c r="H403" s="193">
        <v>40.567</v>
      </c>
      <c r="I403" s="194"/>
      <c r="J403" s="190"/>
      <c r="K403" s="190"/>
      <c r="L403" s="195"/>
      <c r="M403" s="196"/>
      <c r="N403" s="197"/>
      <c r="O403" s="197"/>
      <c r="P403" s="197"/>
      <c r="Q403" s="197"/>
      <c r="R403" s="197"/>
      <c r="S403" s="197"/>
      <c r="T403" s="198"/>
      <c r="AT403" s="199" t="s">
        <v>133</v>
      </c>
      <c r="AU403" s="199" t="s">
        <v>84</v>
      </c>
      <c r="AV403" s="11" t="s">
        <v>84</v>
      </c>
      <c r="AW403" s="11" t="s">
        <v>35</v>
      </c>
      <c r="AX403" s="11" t="s">
        <v>74</v>
      </c>
      <c r="AY403" s="199" t="s">
        <v>122</v>
      </c>
    </row>
    <row r="404" spans="2:65" s="11" customFormat="1" x14ac:dyDescent="0.2">
      <c r="B404" s="189"/>
      <c r="C404" s="190"/>
      <c r="D404" s="186" t="s">
        <v>133</v>
      </c>
      <c r="E404" s="191" t="s">
        <v>19</v>
      </c>
      <c r="F404" s="192" t="s">
        <v>609</v>
      </c>
      <c r="G404" s="190"/>
      <c r="H404" s="193">
        <v>102.40900000000001</v>
      </c>
      <c r="I404" s="194"/>
      <c r="J404" s="190"/>
      <c r="K404" s="190"/>
      <c r="L404" s="195"/>
      <c r="M404" s="196"/>
      <c r="N404" s="197"/>
      <c r="O404" s="197"/>
      <c r="P404" s="197"/>
      <c r="Q404" s="197"/>
      <c r="R404" s="197"/>
      <c r="S404" s="197"/>
      <c r="T404" s="198"/>
      <c r="AT404" s="199" t="s">
        <v>133</v>
      </c>
      <c r="AU404" s="199" t="s">
        <v>84</v>
      </c>
      <c r="AV404" s="11" t="s">
        <v>84</v>
      </c>
      <c r="AW404" s="11" t="s">
        <v>35</v>
      </c>
      <c r="AX404" s="11" t="s">
        <v>74</v>
      </c>
      <c r="AY404" s="199" t="s">
        <v>122</v>
      </c>
    </row>
    <row r="405" spans="2:65" s="11" customFormat="1" x14ac:dyDescent="0.2">
      <c r="B405" s="189"/>
      <c r="C405" s="190"/>
      <c r="D405" s="186" t="s">
        <v>133</v>
      </c>
      <c r="E405" s="191" t="s">
        <v>19</v>
      </c>
      <c r="F405" s="192" t="s">
        <v>610</v>
      </c>
      <c r="G405" s="190"/>
      <c r="H405" s="193">
        <v>17.940000000000001</v>
      </c>
      <c r="I405" s="194"/>
      <c r="J405" s="190"/>
      <c r="K405" s="190"/>
      <c r="L405" s="195"/>
      <c r="M405" s="196"/>
      <c r="N405" s="197"/>
      <c r="O405" s="197"/>
      <c r="P405" s="197"/>
      <c r="Q405" s="197"/>
      <c r="R405" s="197"/>
      <c r="S405" s="197"/>
      <c r="T405" s="198"/>
      <c r="AT405" s="199" t="s">
        <v>133</v>
      </c>
      <c r="AU405" s="199" t="s">
        <v>84</v>
      </c>
      <c r="AV405" s="11" t="s">
        <v>84</v>
      </c>
      <c r="AW405" s="11" t="s">
        <v>35</v>
      </c>
      <c r="AX405" s="11" t="s">
        <v>74</v>
      </c>
      <c r="AY405" s="199" t="s">
        <v>122</v>
      </c>
    </row>
    <row r="406" spans="2:65" s="11" customFormat="1" x14ac:dyDescent="0.2">
      <c r="B406" s="189"/>
      <c r="C406" s="190"/>
      <c r="D406" s="186" t="s">
        <v>133</v>
      </c>
      <c r="E406" s="191" t="s">
        <v>19</v>
      </c>
      <c r="F406" s="192" t="s">
        <v>611</v>
      </c>
      <c r="G406" s="190"/>
      <c r="H406" s="193">
        <v>64.14</v>
      </c>
      <c r="I406" s="194"/>
      <c r="J406" s="190"/>
      <c r="K406" s="190"/>
      <c r="L406" s="195"/>
      <c r="M406" s="196"/>
      <c r="N406" s="197"/>
      <c r="O406" s="197"/>
      <c r="P406" s="197"/>
      <c r="Q406" s="197"/>
      <c r="R406" s="197"/>
      <c r="S406" s="197"/>
      <c r="T406" s="198"/>
      <c r="AT406" s="199" t="s">
        <v>133</v>
      </c>
      <c r="AU406" s="199" t="s">
        <v>84</v>
      </c>
      <c r="AV406" s="11" t="s">
        <v>84</v>
      </c>
      <c r="AW406" s="11" t="s">
        <v>35</v>
      </c>
      <c r="AX406" s="11" t="s">
        <v>74</v>
      </c>
      <c r="AY406" s="199" t="s">
        <v>122</v>
      </c>
    </row>
    <row r="407" spans="2:65" s="13" customFormat="1" x14ac:dyDescent="0.2">
      <c r="B407" s="211"/>
      <c r="C407" s="212"/>
      <c r="D407" s="186" t="s">
        <v>133</v>
      </c>
      <c r="E407" s="213" t="s">
        <v>19</v>
      </c>
      <c r="F407" s="214" t="s">
        <v>370</v>
      </c>
      <c r="G407" s="212"/>
      <c r="H407" s="215">
        <v>322.45799999999997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133</v>
      </c>
      <c r="AU407" s="221" t="s">
        <v>84</v>
      </c>
      <c r="AV407" s="13" t="s">
        <v>140</v>
      </c>
      <c r="AW407" s="13" t="s">
        <v>35</v>
      </c>
      <c r="AX407" s="13" t="s">
        <v>74</v>
      </c>
      <c r="AY407" s="221" t="s">
        <v>122</v>
      </c>
    </row>
    <row r="408" spans="2:65" s="11" customFormat="1" x14ac:dyDescent="0.2">
      <c r="B408" s="189"/>
      <c r="C408" s="190"/>
      <c r="D408" s="186" t="s">
        <v>133</v>
      </c>
      <c r="E408" s="191" t="s">
        <v>19</v>
      </c>
      <c r="F408" s="192" t="s">
        <v>159</v>
      </c>
      <c r="G408" s="190"/>
      <c r="H408" s="193">
        <v>46.5</v>
      </c>
      <c r="I408" s="194"/>
      <c r="J408" s="190"/>
      <c r="K408" s="190"/>
      <c r="L408" s="195"/>
      <c r="M408" s="196"/>
      <c r="N408" s="197"/>
      <c r="O408" s="197"/>
      <c r="P408" s="197"/>
      <c r="Q408" s="197"/>
      <c r="R408" s="197"/>
      <c r="S408" s="197"/>
      <c r="T408" s="198"/>
      <c r="AT408" s="199" t="s">
        <v>133</v>
      </c>
      <c r="AU408" s="199" t="s">
        <v>84</v>
      </c>
      <c r="AV408" s="11" t="s">
        <v>84</v>
      </c>
      <c r="AW408" s="11" t="s">
        <v>35</v>
      </c>
      <c r="AX408" s="11" t="s">
        <v>74</v>
      </c>
      <c r="AY408" s="199" t="s">
        <v>122</v>
      </c>
    </row>
    <row r="409" spans="2:65" s="11" customFormat="1" x14ac:dyDescent="0.2">
      <c r="B409" s="189"/>
      <c r="C409" s="190"/>
      <c r="D409" s="186" t="s">
        <v>133</v>
      </c>
      <c r="E409" s="191" t="s">
        <v>19</v>
      </c>
      <c r="F409" s="192" t="s">
        <v>160</v>
      </c>
      <c r="G409" s="190"/>
      <c r="H409" s="193">
        <v>42.75</v>
      </c>
      <c r="I409" s="194"/>
      <c r="J409" s="190"/>
      <c r="K409" s="190"/>
      <c r="L409" s="195"/>
      <c r="M409" s="196"/>
      <c r="N409" s="197"/>
      <c r="O409" s="197"/>
      <c r="P409" s="197"/>
      <c r="Q409" s="197"/>
      <c r="R409" s="197"/>
      <c r="S409" s="197"/>
      <c r="T409" s="198"/>
      <c r="AT409" s="199" t="s">
        <v>133</v>
      </c>
      <c r="AU409" s="199" t="s">
        <v>84</v>
      </c>
      <c r="AV409" s="11" t="s">
        <v>84</v>
      </c>
      <c r="AW409" s="11" t="s">
        <v>35</v>
      </c>
      <c r="AX409" s="11" t="s">
        <v>74</v>
      </c>
      <c r="AY409" s="199" t="s">
        <v>122</v>
      </c>
    </row>
    <row r="410" spans="2:65" s="11" customFormat="1" x14ac:dyDescent="0.2">
      <c r="B410" s="189"/>
      <c r="C410" s="190"/>
      <c r="D410" s="186" t="s">
        <v>133</v>
      </c>
      <c r="E410" s="191" t="s">
        <v>19</v>
      </c>
      <c r="F410" s="192" t="s">
        <v>161</v>
      </c>
      <c r="G410" s="190"/>
      <c r="H410" s="193">
        <v>4.5</v>
      </c>
      <c r="I410" s="194"/>
      <c r="J410" s="190"/>
      <c r="K410" s="190"/>
      <c r="L410" s="195"/>
      <c r="M410" s="196"/>
      <c r="N410" s="197"/>
      <c r="O410" s="197"/>
      <c r="P410" s="197"/>
      <c r="Q410" s="197"/>
      <c r="R410" s="197"/>
      <c r="S410" s="197"/>
      <c r="T410" s="198"/>
      <c r="AT410" s="199" t="s">
        <v>133</v>
      </c>
      <c r="AU410" s="199" t="s">
        <v>84</v>
      </c>
      <c r="AV410" s="11" t="s">
        <v>84</v>
      </c>
      <c r="AW410" s="11" t="s">
        <v>35</v>
      </c>
      <c r="AX410" s="11" t="s">
        <v>74</v>
      </c>
      <c r="AY410" s="199" t="s">
        <v>122</v>
      </c>
    </row>
    <row r="411" spans="2:65" s="11" customFormat="1" x14ac:dyDescent="0.2">
      <c r="B411" s="189"/>
      <c r="C411" s="190"/>
      <c r="D411" s="186" t="s">
        <v>133</v>
      </c>
      <c r="E411" s="191" t="s">
        <v>19</v>
      </c>
      <c r="F411" s="192" t="s">
        <v>162</v>
      </c>
      <c r="G411" s="190"/>
      <c r="H411" s="193">
        <v>9.9</v>
      </c>
      <c r="I411" s="194"/>
      <c r="J411" s="190"/>
      <c r="K411" s="190"/>
      <c r="L411" s="195"/>
      <c r="M411" s="196"/>
      <c r="N411" s="197"/>
      <c r="O411" s="197"/>
      <c r="P411" s="197"/>
      <c r="Q411" s="197"/>
      <c r="R411" s="197"/>
      <c r="S411" s="197"/>
      <c r="T411" s="198"/>
      <c r="AT411" s="199" t="s">
        <v>133</v>
      </c>
      <c r="AU411" s="199" t="s">
        <v>84</v>
      </c>
      <c r="AV411" s="11" t="s">
        <v>84</v>
      </c>
      <c r="AW411" s="11" t="s">
        <v>35</v>
      </c>
      <c r="AX411" s="11" t="s">
        <v>74</v>
      </c>
      <c r="AY411" s="199" t="s">
        <v>122</v>
      </c>
    </row>
    <row r="412" spans="2:65" s="11" customFormat="1" x14ac:dyDescent="0.2">
      <c r="B412" s="189"/>
      <c r="C412" s="190"/>
      <c r="D412" s="186" t="s">
        <v>133</v>
      </c>
      <c r="E412" s="191" t="s">
        <v>19</v>
      </c>
      <c r="F412" s="192" t="s">
        <v>163</v>
      </c>
      <c r="G412" s="190"/>
      <c r="H412" s="193">
        <v>-1.25</v>
      </c>
      <c r="I412" s="194"/>
      <c r="J412" s="190"/>
      <c r="K412" s="190"/>
      <c r="L412" s="195"/>
      <c r="M412" s="196"/>
      <c r="N412" s="197"/>
      <c r="O412" s="197"/>
      <c r="P412" s="197"/>
      <c r="Q412" s="197"/>
      <c r="R412" s="197"/>
      <c r="S412" s="197"/>
      <c r="T412" s="198"/>
      <c r="AT412" s="199" t="s">
        <v>133</v>
      </c>
      <c r="AU412" s="199" t="s">
        <v>84</v>
      </c>
      <c r="AV412" s="11" t="s">
        <v>84</v>
      </c>
      <c r="AW412" s="11" t="s">
        <v>35</v>
      </c>
      <c r="AX412" s="11" t="s">
        <v>74</v>
      </c>
      <c r="AY412" s="199" t="s">
        <v>122</v>
      </c>
    </row>
    <row r="413" spans="2:65" s="13" customFormat="1" x14ac:dyDescent="0.2">
      <c r="B413" s="211"/>
      <c r="C413" s="212"/>
      <c r="D413" s="186" t="s">
        <v>133</v>
      </c>
      <c r="E413" s="213" t="s">
        <v>19</v>
      </c>
      <c r="F413" s="214" t="s">
        <v>612</v>
      </c>
      <c r="G413" s="212"/>
      <c r="H413" s="215">
        <v>102.4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133</v>
      </c>
      <c r="AU413" s="221" t="s">
        <v>84</v>
      </c>
      <c r="AV413" s="13" t="s">
        <v>140</v>
      </c>
      <c r="AW413" s="13" t="s">
        <v>35</v>
      </c>
      <c r="AX413" s="13" t="s">
        <v>74</v>
      </c>
      <c r="AY413" s="221" t="s">
        <v>122</v>
      </c>
    </row>
    <row r="414" spans="2:65" s="12" customFormat="1" x14ac:dyDescent="0.2">
      <c r="B414" s="200"/>
      <c r="C414" s="201"/>
      <c r="D414" s="186" t="s">
        <v>133</v>
      </c>
      <c r="E414" s="202" t="s">
        <v>19</v>
      </c>
      <c r="F414" s="203" t="s">
        <v>153</v>
      </c>
      <c r="G414" s="201"/>
      <c r="H414" s="204">
        <v>424.85799999999995</v>
      </c>
      <c r="I414" s="205"/>
      <c r="J414" s="201"/>
      <c r="K414" s="201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133</v>
      </c>
      <c r="AU414" s="210" t="s">
        <v>84</v>
      </c>
      <c r="AV414" s="12" t="s">
        <v>129</v>
      </c>
      <c r="AW414" s="12" t="s">
        <v>35</v>
      </c>
      <c r="AX414" s="12" t="s">
        <v>82</v>
      </c>
      <c r="AY414" s="210" t="s">
        <v>122</v>
      </c>
    </row>
    <row r="415" spans="2:65" s="1" customFormat="1" ht="16.5" customHeight="1" x14ac:dyDescent="0.2">
      <c r="B415" s="34"/>
      <c r="C415" s="222" t="s">
        <v>613</v>
      </c>
      <c r="D415" s="222" t="s">
        <v>351</v>
      </c>
      <c r="E415" s="223" t="s">
        <v>614</v>
      </c>
      <c r="F415" s="224" t="s">
        <v>615</v>
      </c>
      <c r="G415" s="225" t="s">
        <v>330</v>
      </c>
      <c r="H415" s="226">
        <v>108.989</v>
      </c>
      <c r="I415" s="227"/>
      <c r="J415" s="228">
        <f>ROUND(I415*H415,2)</f>
        <v>0</v>
      </c>
      <c r="K415" s="224" t="s">
        <v>579</v>
      </c>
      <c r="L415" s="229"/>
      <c r="M415" s="230" t="s">
        <v>19</v>
      </c>
      <c r="N415" s="231" t="s">
        <v>45</v>
      </c>
      <c r="O415" s="60"/>
      <c r="P415" s="183">
        <f>O415*H415</f>
        <v>0</v>
      </c>
      <c r="Q415" s="183">
        <v>1</v>
      </c>
      <c r="R415" s="183">
        <f>Q415*H415</f>
        <v>108.989</v>
      </c>
      <c r="S415" s="183">
        <v>0</v>
      </c>
      <c r="T415" s="184">
        <f>S415*H415</f>
        <v>0</v>
      </c>
      <c r="AR415" s="17" t="s">
        <v>183</v>
      </c>
      <c r="AT415" s="17" t="s">
        <v>351</v>
      </c>
      <c r="AU415" s="17" t="s">
        <v>84</v>
      </c>
      <c r="AY415" s="17" t="s">
        <v>122</v>
      </c>
      <c r="BE415" s="185">
        <f>IF(N415="základní",J415,0)</f>
        <v>0</v>
      </c>
      <c r="BF415" s="185">
        <f>IF(N415="snížená",J415,0)</f>
        <v>0</v>
      </c>
      <c r="BG415" s="185">
        <f>IF(N415="zákl. přenesená",J415,0)</f>
        <v>0</v>
      </c>
      <c r="BH415" s="185">
        <f>IF(N415="sníž. přenesená",J415,0)</f>
        <v>0</v>
      </c>
      <c r="BI415" s="185">
        <f>IF(N415="nulová",J415,0)</f>
        <v>0</v>
      </c>
      <c r="BJ415" s="17" t="s">
        <v>82</v>
      </c>
      <c r="BK415" s="185">
        <f>ROUND(I415*H415,2)</f>
        <v>0</v>
      </c>
      <c r="BL415" s="17" t="s">
        <v>129</v>
      </c>
      <c r="BM415" s="17" t="s">
        <v>616</v>
      </c>
    </row>
    <row r="416" spans="2:65" s="11" customFormat="1" x14ac:dyDescent="0.2">
      <c r="B416" s="189"/>
      <c r="C416" s="190"/>
      <c r="D416" s="186" t="s">
        <v>133</v>
      </c>
      <c r="E416" s="191" t="s">
        <v>19</v>
      </c>
      <c r="F416" s="192" t="s">
        <v>617</v>
      </c>
      <c r="G416" s="190"/>
      <c r="H416" s="193">
        <v>108.989</v>
      </c>
      <c r="I416" s="194"/>
      <c r="J416" s="190"/>
      <c r="K416" s="190"/>
      <c r="L416" s="195"/>
      <c r="M416" s="196"/>
      <c r="N416" s="197"/>
      <c r="O416" s="197"/>
      <c r="P416" s="197"/>
      <c r="Q416" s="197"/>
      <c r="R416" s="197"/>
      <c r="S416" s="197"/>
      <c r="T416" s="198"/>
      <c r="AT416" s="199" t="s">
        <v>133</v>
      </c>
      <c r="AU416" s="199" t="s">
        <v>84</v>
      </c>
      <c r="AV416" s="11" t="s">
        <v>84</v>
      </c>
      <c r="AW416" s="11" t="s">
        <v>35</v>
      </c>
      <c r="AX416" s="11" t="s">
        <v>74</v>
      </c>
      <c r="AY416" s="199" t="s">
        <v>122</v>
      </c>
    </row>
    <row r="417" spans="2:65" s="12" customFormat="1" x14ac:dyDescent="0.2">
      <c r="B417" s="200"/>
      <c r="C417" s="201"/>
      <c r="D417" s="186" t="s">
        <v>133</v>
      </c>
      <c r="E417" s="202" t="s">
        <v>19</v>
      </c>
      <c r="F417" s="203" t="s">
        <v>153</v>
      </c>
      <c r="G417" s="201"/>
      <c r="H417" s="204">
        <v>108.989</v>
      </c>
      <c r="I417" s="205"/>
      <c r="J417" s="201"/>
      <c r="K417" s="201"/>
      <c r="L417" s="206"/>
      <c r="M417" s="207"/>
      <c r="N417" s="208"/>
      <c r="O417" s="208"/>
      <c r="P417" s="208"/>
      <c r="Q417" s="208"/>
      <c r="R417" s="208"/>
      <c r="S417" s="208"/>
      <c r="T417" s="209"/>
      <c r="AT417" s="210" t="s">
        <v>133</v>
      </c>
      <c r="AU417" s="210" t="s">
        <v>84</v>
      </c>
      <c r="AV417" s="12" t="s">
        <v>129</v>
      </c>
      <c r="AW417" s="12" t="s">
        <v>35</v>
      </c>
      <c r="AX417" s="12" t="s">
        <v>82</v>
      </c>
      <c r="AY417" s="210" t="s">
        <v>122</v>
      </c>
    </row>
    <row r="418" spans="2:65" s="1" customFormat="1" ht="16.5" customHeight="1" x14ac:dyDescent="0.2">
      <c r="B418" s="34"/>
      <c r="C418" s="174" t="s">
        <v>618</v>
      </c>
      <c r="D418" s="174" t="s">
        <v>124</v>
      </c>
      <c r="E418" s="175" t="s">
        <v>619</v>
      </c>
      <c r="F418" s="176" t="s">
        <v>620</v>
      </c>
      <c r="G418" s="177" t="s">
        <v>228</v>
      </c>
      <c r="H418" s="178">
        <v>491.33300000000003</v>
      </c>
      <c r="I418" s="179"/>
      <c r="J418" s="180">
        <f>ROUND(I418*H418,2)</f>
        <v>0</v>
      </c>
      <c r="K418" s="176" t="s">
        <v>128</v>
      </c>
      <c r="L418" s="38"/>
      <c r="M418" s="181" t="s">
        <v>19</v>
      </c>
      <c r="N418" s="182" t="s">
        <v>45</v>
      </c>
      <c r="O418" s="60"/>
      <c r="P418" s="183">
        <f>O418*H418</f>
        <v>0</v>
      </c>
      <c r="Q418" s="183">
        <v>5.0099999999999997E-3</v>
      </c>
      <c r="R418" s="183">
        <f>Q418*H418</f>
        <v>2.46157833</v>
      </c>
      <c r="S418" s="183">
        <v>0</v>
      </c>
      <c r="T418" s="184">
        <f>S418*H418</f>
        <v>0</v>
      </c>
      <c r="AR418" s="17" t="s">
        <v>129</v>
      </c>
      <c r="AT418" s="17" t="s">
        <v>124</v>
      </c>
      <c r="AU418" s="17" t="s">
        <v>84</v>
      </c>
      <c r="AY418" s="17" t="s">
        <v>122</v>
      </c>
      <c r="BE418" s="185">
        <f>IF(N418="základní",J418,0)</f>
        <v>0</v>
      </c>
      <c r="BF418" s="185">
        <f>IF(N418="snížená",J418,0)</f>
        <v>0</v>
      </c>
      <c r="BG418" s="185">
        <f>IF(N418="zákl. přenesená",J418,0)</f>
        <v>0</v>
      </c>
      <c r="BH418" s="185">
        <f>IF(N418="sníž. přenesená",J418,0)</f>
        <v>0</v>
      </c>
      <c r="BI418" s="185">
        <f>IF(N418="nulová",J418,0)</f>
        <v>0</v>
      </c>
      <c r="BJ418" s="17" t="s">
        <v>82</v>
      </c>
      <c r="BK418" s="185">
        <f>ROUND(I418*H418,2)</f>
        <v>0</v>
      </c>
      <c r="BL418" s="17" t="s">
        <v>129</v>
      </c>
      <c r="BM418" s="17" t="s">
        <v>621</v>
      </c>
    </row>
    <row r="419" spans="2:65" s="1" customFormat="1" ht="48.75" x14ac:dyDescent="0.2">
      <c r="B419" s="34"/>
      <c r="C419" s="35"/>
      <c r="D419" s="186" t="s">
        <v>131</v>
      </c>
      <c r="E419" s="35"/>
      <c r="F419" s="187" t="s">
        <v>622</v>
      </c>
      <c r="G419" s="35"/>
      <c r="H419" s="35"/>
      <c r="I419" s="103"/>
      <c r="J419" s="35"/>
      <c r="K419" s="35"/>
      <c r="L419" s="38"/>
      <c r="M419" s="188"/>
      <c r="N419" s="60"/>
      <c r="O419" s="60"/>
      <c r="P419" s="60"/>
      <c r="Q419" s="60"/>
      <c r="R419" s="60"/>
      <c r="S419" s="60"/>
      <c r="T419" s="61"/>
      <c r="AT419" s="17" t="s">
        <v>131</v>
      </c>
      <c r="AU419" s="17" t="s">
        <v>84</v>
      </c>
    </row>
    <row r="420" spans="2:65" s="11" customFormat="1" x14ac:dyDescent="0.2">
      <c r="B420" s="189"/>
      <c r="C420" s="190"/>
      <c r="D420" s="186" t="s">
        <v>133</v>
      </c>
      <c r="E420" s="191" t="s">
        <v>19</v>
      </c>
      <c r="F420" s="192" t="s">
        <v>623</v>
      </c>
      <c r="G420" s="190"/>
      <c r="H420" s="193">
        <v>454</v>
      </c>
      <c r="I420" s="194"/>
      <c r="J420" s="190"/>
      <c r="K420" s="190"/>
      <c r="L420" s="195"/>
      <c r="M420" s="196"/>
      <c r="N420" s="197"/>
      <c r="O420" s="197"/>
      <c r="P420" s="197"/>
      <c r="Q420" s="197"/>
      <c r="R420" s="197"/>
      <c r="S420" s="197"/>
      <c r="T420" s="198"/>
      <c r="AT420" s="199" t="s">
        <v>133</v>
      </c>
      <c r="AU420" s="199" t="s">
        <v>84</v>
      </c>
      <c r="AV420" s="11" t="s">
        <v>84</v>
      </c>
      <c r="AW420" s="11" t="s">
        <v>35</v>
      </c>
      <c r="AX420" s="11" t="s">
        <v>74</v>
      </c>
      <c r="AY420" s="199" t="s">
        <v>122</v>
      </c>
    </row>
    <row r="421" spans="2:65" s="11" customFormat="1" x14ac:dyDescent="0.2">
      <c r="B421" s="189"/>
      <c r="C421" s="190"/>
      <c r="D421" s="186" t="s">
        <v>133</v>
      </c>
      <c r="E421" s="191" t="s">
        <v>19</v>
      </c>
      <c r="F421" s="192" t="s">
        <v>624</v>
      </c>
      <c r="G421" s="190"/>
      <c r="H421" s="193">
        <v>37.332999999999998</v>
      </c>
      <c r="I421" s="194"/>
      <c r="J421" s="190"/>
      <c r="K421" s="190"/>
      <c r="L421" s="195"/>
      <c r="M421" s="196"/>
      <c r="N421" s="197"/>
      <c r="O421" s="197"/>
      <c r="P421" s="197"/>
      <c r="Q421" s="197"/>
      <c r="R421" s="197"/>
      <c r="S421" s="197"/>
      <c r="T421" s="198"/>
      <c r="AT421" s="199" t="s">
        <v>133</v>
      </c>
      <c r="AU421" s="199" t="s">
        <v>84</v>
      </c>
      <c r="AV421" s="11" t="s">
        <v>84</v>
      </c>
      <c r="AW421" s="11" t="s">
        <v>35</v>
      </c>
      <c r="AX421" s="11" t="s">
        <v>74</v>
      </c>
      <c r="AY421" s="199" t="s">
        <v>122</v>
      </c>
    </row>
    <row r="422" spans="2:65" s="12" customFormat="1" x14ac:dyDescent="0.2">
      <c r="B422" s="200"/>
      <c r="C422" s="201"/>
      <c r="D422" s="186" t="s">
        <v>133</v>
      </c>
      <c r="E422" s="202" t="s">
        <v>19</v>
      </c>
      <c r="F422" s="203" t="s">
        <v>153</v>
      </c>
      <c r="G422" s="201"/>
      <c r="H422" s="204">
        <v>491.33299999999997</v>
      </c>
      <c r="I422" s="205"/>
      <c r="J422" s="201"/>
      <c r="K422" s="201"/>
      <c r="L422" s="206"/>
      <c r="M422" s="207"/>
      <c r="N422" s="208"/>
      <c r="O422" s="208"/>
      <c r="P422" s="208"/>
      <c r="Q422" s="208"/>
      <c r="R422" s="208"/>
      <c r="S422" s="208"/>
      <c r="T422" s="209"/>
      <c r="AT422" s="210" t="s">
        <v>133</v>
      </c>
      <c r="AU422" s="210" t="s">
        <v>84</v>
      </c>
      <c r="AV422" s="12" t="s">
        <v>129</v>
      </c>
      <c r="AW422" s="12" t="s">
        <v>35</v>
      </c>
      <c r="AX422" s="12" t="s">
        <v>82</v>
      </c>
      <c r="AY422" s="210" t="s">
        <v>122</v>
      </c>
    </row>
    <row r="423" spans="2:65" s="1" customFormat="1" ht="16.5" customHeight="1" x14ac:dyDescent="0.2">
      <c r="B423" s="34"/>
      <c r="C423" s="174" t="s">
        <v>625</v>
      </c>
      <c r="D423" s="174" t="s">
        <v>124</v>
      </c>
      <c r="E423" s="175" t="s">
        <v>626</v>
      </c>
      <c r="F423" s="176" t="s">
        <v>627</v>
      </c>
      <c r="G423" s="177" t="s">
        <v>137</v>
      </c>
      <c r="H423" s="178">
        <v>2</v>
      </c>
      <c r="I423" s="179"/>
      <c r="J423" s="180">
        <f>ROUND(I423*H423,2)</f>
        <v>0</v>
      </c>
      <c r="K423" s="176" t="s">
        <v>19</v>
      </c>
      <c r="L423" s="38"/>
      <c r="M423" s="181" t="s">
        <v>19</v>
      </c>
      <c r="N423" s="182" t="s">
        <v>45</v>
      </c>
      <c r="O423" s="60"/>
      <c r="P423" s="183">
        <f>O423*H423</f>
        <v>0</v>
      </c>
      <c r="Q423" s="183">
        <v>0</v>
      </c>
      <c r="R423" s="183">
        <f>Q423*H423</f>
        <v>0</v>
      </c>
      <c r="S423" s="183">
        <v>0</v>
      </c>
      <c r="T423" s="184">
        <f>S423*H423</f>
        <v>0</v>
      </c>
      <c r="AR423" s="17" t="s">
        <v>129</v>
      </c>
      <c r="AT423" s="17" t="s">
        <v>124</v>
      </c>
      <c r="AU423" s="17" t="s">
        <v>84</v>
      </c>
      <c r="AY423" s="17" t="s">
        <v>122</v>
      </c>
      <c r="BE423" s="185">
        <f>IF(N423="základní",J423,0)</f>
        <v>0</v>
      </c>
      <c r="BF423" s="185">
        <f>IF(N423="snížená",J423,0)</f>
        <v>0</v>
      </c>
      <c r="BG423" s="185">
        <f>IF(N423="zákl. přenesená",J423,0)</f>
        <v>0</v>
      </c>
      <c r="BH423" s="185">
        <f>IF(N423="sníž. přenesená",J423,0)</f>
        <v>0</v>
      </c>
      <c r="BI423" s="185">
        <f>IF(N423="nulová",J423,0)</f>
        <v>0</v>
      </c>
      <c r="BJ423" s="17" t="s">
        <v>82</v>
      </c>
      <c r="BK423" s="185">
        <f>ROUND(I423*H423,2)</f>
        <v>0</v>
      </c>
      <c r="BL423" s="17" t="s">
        <v>129</v>
      </c>
      <c r="BM423" s="17" t="s">
        <v>628</v>
      </c>
    </row>
    <row r="424" spans="2:65" s="1" customFormat="1" ht="19.5" x14ac:dyDescent="0.2">
      <c r="B424" s="34"/>
      <c r="C424" s="35"/>
      <c r="D424" s="186" t="s">
        <v>391</v>
      </c>
      <c r="E424" s="35"/>
      <c r="F424" s="187" t="s">
        <v>629</v>
      </c>
      <c r="G424" s="35"/>
      <c r="H424" s="35"/>
      <c r="I424" s="103"/>
      <c r="J424" s="35"/>
      <c r="K424" s="35"/>
      <c r="L424" s="38"/>
      <c r="M424" s="188"/>
      <c r="N424" s="60"/>
      <c r="O424" s="60"/>
      <c r="P424" s="60"/>
      <c r="Q424" s="60"/>
      <c r="R424" s="60"/>
      <c r="S424" s="60"/>
      <c r="T424" s="61"/>
      <c r="AT424" s="17" t="s">
        <v>391</v>
      </c>
      <c r="AU424" s="17" t="s">
        <v>84</v>
      </c>
    </row>
    <row r="425" spans="2:65" s="10" customFormat="1" ht="22.9" customHeight="1" x14ac:dyDescent="0.2">
      <c r="B425" s="158"/>
      <c r="C425" s="159"/>
      <c r="D425" s="160" t="s">
        <v>73</v>
      </c>
      <c r="E425" s="172" t="s">
        <v>183</v>
      </c>
      <c r="F425" s="172" t="s">
        <v>630</v>
      </c>
      <c r="G425" s="159"/>
      <c r="H425" s="159"/>
      <c r="I425" s="162"/>
      <c r="J425" s="173">
        <f>BK425</f>
        <v>0</v>
      </c>
      <c r="K425" s="159"/>
      <c r="L425" s="164"/>
      <c r="M425" s="165"/>
      <c r="N425" s="166"/>
      <c r="O425" s="166"/>
      <c r="P425" s="167">
        <f>SUM(P426:P447)</f>
        <v>0</v>
      </c>
      <c r="Q425" s="166"/>
      <c r="R425" s="167">
        <f>SUM(R426:R447)</f>
        <v>6.1495999999999995</v>
      </c>
      <c r="S425" s="166"/>
      <c r="T425" s="168">
        <f>SUM(T426:T447)</f>
        <v>0.30000000000000004</v>
      </c>
      <c r="AR425" s="169" t="s">
        <v>82</v>
      </c>
      <c r="AT425" s="170" t="s">
        <v>73</v>
      </c>
      <c r="AU425" s="170" t="s">
        <v>82</v>
      </c>
      <c r="AY425" s="169" t="s">
        <v>122</v>
      </c>
      <c r="BK425" s="171">
        <f>SUM(BK426:BK447)</f>
        <v>0</v>
      </c>
    </row>
    <row r="426" spans="2:65" s="1" customFormat="1" ht="16.5" customHeight="1" x14ac:dyDescent="0.2">
      <c r="B426" s="34"/>
      <c r="C426" s="174" t="s">
        <v>631</v>
      </c>
      <c r="D426" s="174" t="s">
        <v>124</v>
      </c>
      <c r="E426" s="175" t="s">
        <v>632</v>
      </c>
      <c r="F426" s="176" t="s">
        <v>633</v>
      </c>
      <c r="G426" s="177" t="s">
        <v>137</v>
      </c>
      <c r="H426" s="178">
        <v>1</v>
      </c>
      <c r="I426" s="179"/>
      <c r="J426" s="180">
        <f>ROUND(I426*H426,2)</f>
        <v>0</v>
      </c>
      <c r="K426" s="176" t="s">
        <v>128</v>
      </c>
      <c r="L426" s="38"/>
      <c r="M426" s="181" t="s">
        <v>19</v>
      </c>
      <c r="N426" s="182" t="s">
        <v>45</v>
      </c>
      <c r="O426" s="60"/>
      <c r="P426" s="183">
        <f>O426*H426</f>
        <v>0</v>
      </c>
      <c r="Q426" s="183">
        <v>1.4732499999999999</v>
      </c>
      <c r="R426" s="183">
        <f>Q426*H426</f>
        <v>1.4732499999999999</v>
      </c>
      <c r="S426" s="183">
        <v>0</v>
      </c>
      <c r="T426" s="184">
        <f>S426*H426</f>
        <v>0</v>
      </c>
      <c r="AR426" s="17" t="s">
        <v>129</v>
      </c>
      <c r="AT426" s="17" t="s">
        <v>124</v>
      </c>
      <c r="AU426" s="17" t="s">
        <v>84</v>
      </c>
      <c r="AY426" s="17" t="s">
        <v>122</v>
      </c>
      <c r="BE426" s="185">
        <f>IF(N426="základní",J426,0)</f>
        <v>0</v>
      </c>
      <c r="BF426" s="185">
        <f>IF(N426="snížená",J426,0)</f>
        <v>0</v>
      </c>
      <c r="BG426" s="185">
        <f>IF(N426="zákl. přenesená",J426,0)</f>
        <v>0</v>
      </c>
      <c r="BH426" s="185">
        <f>IF(N426="sníž. přenesená",J426,0)</f>
        <v>0</v>
      </c>
      <c r="BI426" s="185">
        <f>IF(N426="nulová",J426,0)</f>
        <v>0</v>
      </c>
      <c r="BJ426" s="17" t="s">
        <v>82</v>
      </c>
      <c r="BK426" s="185">
        <f>ROUND(I426*H426,2)</f>
        <v>0</v>
      </c>
      <c r="BL426" s="17" t="s">
        <v>129</v>
      </c>
      <c r="BM426" s="17" t="s">
        <v>634</v>
      </c>
    </row>
    <row r="427" spans="2:65" s="1" customFormat="1" ht="58.5" x14ac:dyDescent="0.2">
      <c r="B427" s="34"/>
      <c r="C427" s="35"/>
      <c r="D427" s="186" t="s">
        <v>131</v>
      </c>
      <c r="E427" s="35"/>
      <c r="F427" s="187" t="s">
        <v>635</v>
      </c>
      <c r="G427" s="35"/>
      <c r="H427" s="35"/>
      <c r="I427" s="103"/>
      <c r="J427" s="35"/>
      <c r="K427" s="35"/>
      <c r="L427" s="38"/>
      <c r="M427" s="188"/>
      <c r="N427" s="60"/>
      <c r="O427" s="60"/>
      <c r="P427" s="60"/>
      <c r="Q427" s="60"/>
      <c r="R427" s="60"/>
      <c r="S427" s="60"/>
      <c r="T427" s="61"/>
      <c r="AT427" s="17" t="s">
        <v>131</v>
      </c>
      <c r="AU427" s="17" t="s">
        <v>84</v>
      </c>
    </row>
    <row r="428" spans="2:65" s="1" customFormat="1" ht="22.5" customHeight="1" x14ac:dyDescent="0.2">
      <c r="B428" s="34"/>
      <c r="C428" s="174" t="s">
        <v>636</v>
      </c>
      <c r="D428" s="174" t="s">
        <v>124</v>
      </c>
      <c r="E428" s="175" t="s">
        <v>637</v>
      </c>
      <c r="F428" s="176" t="s">
        <v>638</v>
      </c>
      <c r="G428" s="177" t="s">
        <v>228</v>
      </c>
      <c r="H428" s="178">
        <v>6</v>
      </c>
      <c r="I428" s="179"/>
      <c r="J428" s="180">
        <f>ROUND(I428*H428,2)</f>
        <v>0</v>
      </c>
      <c r="K428" s="176" t="s">
        <v>128</v>
      </c>
      <c r="L428" s="38"/>
      <c r="M428" s="181" t="s">
        <v>19</v>
      </c>
      <c r="N428" s="182" t="s">
        <v>45</v>
      </c>
      <c r="O428" s="60"/>
      <c r="P428" s="183">
        <f>O428*H428</f>
        <v>0</v>
      </c>
      <c r="Q428" s="183">
        <v>4.2700000000000004E-3</v>
      </c>
      <c r="R428" s="183">
        <f>Q428*H428</f>
        <v>2.5620000000000004E-2</v>
      </c>
      <c r="S428" s="183">
        <v>0</v>
      </c>
      <c r="T428" s="184">
        <f>S428*H428</f>
        <v>0</v>
      </c>
      <c r="AR428" s="17" t="s">
        <v>129</v>
      </c>
      <c r="AT428" s="17" t="s">
        <v>124</v>
      </c>
      <c r="AU428" s="17" t="s">
        <v>84</v>
      </c>
      <c r="AY428" s="17" t="s">
        <v>122</v>
      </c>
      <c r="BE428" s="185">
        <f>IF(N428="základní",J428,0)</f>
        <v>0</v>
      </c>
      <c r="BF428" s="185">
        <f>IF(N428="snížená",J428,0)</f>
        <v>0</v>
      </c>
      <c r="BG428" s="185">
        <f>IF(N428="zákl. přenesená",J428,0)</f>
        <v>0</v>
      </c>
      <c r="BH428" s="185">
        <f>IF(N428="sníž. přenesená",J428,0)</f>
        <v>0</v>
      </c>
      <c r="BI428" s="185">
        <f>IF(N428="nulová",J428,0)</f>
        <v>0</v>
      </c>
      <c r="BJ428" s="17" t="s">
        <v>82</v>
      </c>
      <c r="BK428" s="185">
        <f>ROUND(I428*H428,2)</f>
        <v>0</v>
      </c>
      <c r="BL428" s="17" t="s">
        <v>129</v>
      </c>
      <c r="BM428" s="17" t="s">
        <v>639</v>
      </c>
    </row>
    <row r="429" spans="2:65" s="1" customFormat="1" ht="87.75" x14ac:dyDescent="0.2">
      <c r="B429" s="34"/>
      <c r="C429" s="35"/>
      <c r="D429" s="186" t="s">
        <v>131</v>
      </c>
      <c r="E429" s="35"/>
      <c r="F429" s="187" t="s">
        <v>640</v>
      </c>
      <c r="G429" s="35"/>
      <c r="H429" s="35"/>
      <c r="I429" s="103"/>
      <c r="J429" s="35"/>
      <c r="K429" s="35"/>
      <c r="L429" s="38"/>
      <c r="M429" s="188"/>
      <c r="N429" s="60"/>
      <c r="O429" s="60"/>
      <c r="P429" s="60"/>
      <c r="Q429" s="60"/>
      <c r="R429" s="60"/>
      <c r="S429" s="60"/>
      <c r="T429" s="61"/>
      <c r="AT429" s="17" t="s">
        <v>131</v>
      </c>
      <c r="AU429" s="17" t="s">
        <v>84</v>
      </c>
    </row>
    <row r="430" spans="2:65" s="11" customFormat="1" x14ac:dyDescent="0.2">
      <c r="B430" s="189"/>
      <c r="C430" s="190"/>
      <c r="D430" s="186" t="s">
        <v>133</v>
      </c>
      <c r="E430" s="191" t="s">
        <v>19</v>
      </c>
      <c r="F430" s="192" t="s">
        <v>641</v>
      </c>
      <c r="G430" s="190"/>
      <c r="H430" s="193">
        <v>6</v>
      </c>
      <c r="I430" s="194"/>
      <c r="J430" s="190"/>
      <c r="K430" s="190"/>
      <c r="L430" s="195"/>
      <c r="M430" s="196"/>
      <c r="N430" s="197"/>
      <c r="O430" s="197"/>
      <c r="P430" s="197"/>
      <c r="Q430" s="197"/>
      <c r="R430" s="197"/>
      <c r="S430" s="197"/>
      <c r="T430" s="198"/>
      <c r="AT430" s="199" t="s">
        <v>133</v>
      </c>
      <c r="AU430" s="199" t="s">
        <v>84</v>
      </c>
      <c r="AV430" s="11" t="s">
        <v>84</v>
      </c>
      <c r="AW430" s="11" t="s">
        <v>35</v>
      </c>
      <c r="AX430" s="11" t="s">
        <v>74</v>
      </c>
      <c r="AY430" s="199" t="s">
        <v>122</v>
      </c>
    </row>
    <row r="431" spans="2:65" s="12" customFormat="1" x14ac:dyDescent="0.2">
      <c r="B431" s="200"/>
      <c r="C431" s="201"/>
      <c r="D431" s="186" t="s">
        <v>133</v>
      </c>
      <c r="E431" s="202" t="s">
        <v>19</v>
      </c>
      <c r="F431" s="203" t="s">
        <v>153</v>
      </c>
      <c r="G431" s="201"/>
      <c r="H431" s="204">
        <v>6</v>
      </c>
      <c r="I431" s="205"/>
      <c r="J431" s="201"/>
      <c r="K431" s="201"/>
      <c r="L431" s="206"/>
      <c r="M431" s="207"/>
      <c r="N431" s="208"/>
      <c r="O431" s="208"/>
      <c r="P431" s="208"/>
      <c r="Q431" s="208"/>
      <c r="R431" s="208"/>
      <c r="S431" s="208"/>
      <c r="T431" s="209"/>
      <c r="AT431" s="210" t="s">
        <v>133</v>
      </c>
      <c r="AU431" s="210" t="s">
        <v>84</v>
      </c>
      <c r="AV431" s="12" t="s">
        <v>129</v>
      </c>
      <c r="AW431" s="12" t="s">
        <v>35</v>
      </c>
      <c r="AX431" s="12" t="s">
        <v>82</v>
      </c>
      <c r="AY431" s="210" t="s">
        <v>122</v>
      </c>
    </row>
    <row r="432" spans="2:65" s="1" customFormat="1" ht="22.5" customHeight="1" x14ac:dyDescent="0.2">
      <c r="B432" s="34"/>
      <c r="C432" s="174" t="s">
        <v>642</v>
      </c>
      <c r="D432" s="174" t="s">
        <v>124</v>
      </c>
      <c r="E432" s="175" t="s">
        <v>643</v>
      </c>
      <c r="F432" s="176" t="s">
        <v>644</v>
      </c>
      <c r="G432" s="177" t="s">
        <v>137</v>
      </c>
      <c r="H432" s="178">
        <v>3</v>
      </c>
      <c r="I432" s="179"/>
      <c r="J432" s="180">
        <f>ROUND(I432*H432,2)</f>
        <v>0</v>
      </c>
      <c r="K432" s="176" t="s">
        <v>128</v>
      </c>
      <c r="L432" s="38"/>
      <c r="M432" s="181" t="s">
        <v>19</v>
      </c>
      <c r="N432" s="182" t="s">
        <v>45</v>
      </c>
      <c r="O432" s="60"/>
      <c r="P432" s="183">
        <f>O432*H432</f>
        <v>0</v>
      </c>
      <c r="Q432" s="183">
        <v>1.0000000000000001E-5</v>
      </c>
      <c r="R432" s="183">
        <f>Q432*H432</f>
        <v>3.0000000000000004E-5</v>
      </c>
      <c r="S432" s="183">
        <v>0</v>
      </c>
      <c r="T432" s="184">
        <f>S432*H432</f>
        <v>0</v>
      </c>
      <c r="AR432" s="17" t="s">
        <v>129</v>
      </c>
      <c r="AT432" s="17" t="s">
        <v>124</v>
      </c>
      <c r="AU432" s="17" t="s">
        <v>84</v>
      </c>
      <c r="AY432" s="17" t="s">
        <v>122</v>
      </c>
      <c r="BE432" s="185">
        <f>IF(N432="základní",J432,0)</f>
        <v>0</v>
      </c>
      <c r="BF432" s="185">
        <f>IF(N432="snížená",J432,0)</f>
        <v>0</v>
      </c>
      <c r="BG432" s="185">
        <f>IF(N432="zákl. přenesená",J432,0)</f>
        <v>0</v>
      </c>
      <c r="BH432" s="185">
        <f>IF(N432="sníž. přenesená",J432,0)</f>
        <v>0</v>
      </c>
      <c r="BI432" s="185">
        <f>IF(N432="nulová",J432,0)</f>
        <v>0</v>
      </c>
      <c r="BJ432" s="17" t="s">
        <v>82</v>
      </c>
      <c r="BK432" s="185">
        <f>ROUND(I432*H432,2)</f>
        <v>0</v>
      </c>
      <c r="BL432" s="17" t="s">
        <v>129</v>
      </c>
      <c r="BM432" s="17" t="s">
        <v>645</v>
      </c>
    </row>
    <row r="433" spans="2:65" s="1" customFormat="1" ht="29.25" x14ac:dyDescent="0.2">
      <c r="B433" s="34"/>
      <c r="C433" s="35"/>
      <c r="D433" s="186" t="s">
        <v>131</v>
      </c>
      <c r="E433" s="35"/>
      <c r="F433" s="187" t="s">
        <v>646</v>
      </c>
      <c r="G433" s="35"/>
      <c r="H433" s="35"/>
      <c r="I433" s="103"/>
      <c r="J433" s="35"/>
      <c r="K433" s="35"/>
      <c r="L433" s="38"/>
      <c r="M433" s="188"/>
      <c r="N433" s="60"/>
      <c r="O433" s="60"/>
      <c r="P433" s="60"/>
      <c r="Q433" s="60"/>
      <c r="R433" s="60"/>
      <c r="S433" s="60"/>
      <c r="T433" s="61"/>
      <c r="AT433" s="17" t="s">
        <v>131</v>
      </c>
      <c r="AU433" s="17" t="s">
        <v>84</v>
      </c>
    </row>
    <row r="434" spans="2:65" s="11" customFormat="1" x14ac:dyDescent="0.2">
      <c r="B434" s="189"/>
      <c r="C434" s="190"/>
      <c r="D434" s="186" t="s">
        <v>133</v>
      </c>
      <c r="E434" s="191" t="s">
        <v>19</v>
      </c>
      <c r="F434" s="192" t="s">
        <v>647</v>
      </c>
      <c r="G434" s="190"/>
      <c r="H434" s="193">
        <v>3</v>
      </c>
      <c r="I434" s="194"/>
      <c r="J434" s="190"/>
      <c r="K434" s="190"/>
      <c r="L434" s="195"/>
      <c r="M434" s="196"/>
      <c r="N434" s="197"/>
      <c r="O434" s="197"/>
      <c r="P434" s="197"/>
      <c r="Q434" s="197"/>
      <c r="R434" s="197"/>
      <c r="S434" s="197"/>
      <c r="T434" s="198"/>
      <c r="AT434" s="199" t="s">
        <v>133</v>
      </c>
      <c r="AU434" s="199" t="s">
        <v>84</v>
      </c>
      <c r="AV434" s="11" t="s">
        <v>84</v>
      </c>
      <c r="AW434" s="11" t="s">
        <v>35</v>
      </c>
      <c r="AX434" s="11" t="s">
        <v>82</v>
      </c>
      <c r="AY434" s="199" t="s">
        <v>122</v>
      </c>
    </row>
    <row r="435" spans="2:65" s="1" customFormat="1" ht="16.5" customHeight="1" x14ac:dyDescent="0.2">
      <c r="B435" s="34"/>
      <c r="C435" s="222" t="s">
        <v>648</v>
      </c>
      <c r="D435" s="222" t="s">
        <v>351</v>
      </c>
      <c r="E435" s="223" t="s">
        <v>649</v>
      </c>
      <c r="F435" s="224" t="s">
        <v>650</v>
      </c>
      <c r="G435" s="225" t="s">
        <v>137</v>
      </c>
      <c r="H435" s="226">
        <v>3</v>
      </c>
      <c r="I435" s="227"/>
      <c r="J435" s="228">
        <f>ROUND(I435*H435,2)</f>
        <v>0</v>
      </c>
      <c r="K435" s="224" t="s">
        <v>128</v>
      </c>
      <c r="L435" s="229"/>
      <c r="M435" s="230" t="s">
        <v>19</v>
      </c>
      <c r="N435" s="231" t="s">
        <v>45</v>
      </c>
      <c r="O435" s="60"/>
      <c r="P435" s="183">
        <f>O435*H435</f>
        <v>0</v>
      </c>
      <c r="Q435" s="183">
        <v>6.0000000000000002E-5</v>
      </c>
      <c r="R435" s="183">
        <f>Q435*H435</f>
        <v>1.8000000000000001E-4</v>
      </c>
      <c r="S435" s="183">
        <v>0</v>
      </c>
      <c r="T435" s="184">
        <f>S435*H435</f>
        <v>0</v>
      </c>
      <c r="AR435" s="17" t="s">
        <v>183</v>
      </c>
      <c r="AT435" s="17" t="s">
        <v>351</v>
      </c>
      <c r="AU435" s="17" t="s">
        <v>84</v>
      </c>
      <c r="AY435" s="17" t="s">
        <v>122</v>
      </c>
      <c r="BE435" s="185">
        <f>IF(N435="základní",J435,0)</f>
        <v>0</v>
      </c>
      <c r="BF435" s="185">
        <f>IF(N435="snížená",J435,0)</f>
        <v>0</v>
      </c>
      <c r="BG435" s="185">
        <f>IF(N435="zákl. přenesená",J435,0)</f>
        <v>0</v>
      </c>
      <c r="BH435" s="185">
        <f>IF(N435="sníž. přenesená",J435,0)</f>
        <v>0</v>
      </c>
      <c r="BI435" s="185">
        <f>IF(N435="nulová",J435,0)</f>
        <v>0</v>
      </c>
      <c r="BJ435" s="17" t="s">
        <v>82</v>
      </c>
      <c r="BK435" s="185">
        <f>ROUND(I435*H435,2)</f>
        <v>0</v>
      </c>
      <c r="BL435" s="17" t="s">
        <v>129</v>
      </c>
      <c r="BM435" s="17" t="s">
        <v>651</v>
      </c>
    </row>
    <row r="436" spans="2:65" s="1" customFormat="1" ht="16.5" customHeight="1" x14ac:dyDescent="0.2">
      <c r="B436" s="34"/>
      <c r="C436" s="174" t="s">
        <v>652</v>
      </c>
      <c r="D436" s="174" t="s">
        <v>124</v>
      </c>
      <c r="E436" s="175" t="s">
        <v>653</v>
      </c>
      <c r="F436" s="176" t="s">
        <v>654</v>
      </c>
      <c r="G436" s="177" t="s">
        <v>137</v>
      </c>
      <c r="H436" s="178">
        <v>3</v>
      </c>
      <c r="I436" s="179"/>
      <c r="J436" s="180">
        <f>ROUND(I436*H436,2)</f>
        <v>0</v>
      </c>
      <c r="K436" s="176" t="s">
        <v>128</v>
      </c>
      <c r="L436" s="38"/>
      <c r="M436" s="181" t="s">
        <v>19</v>
      </c>
      <c r="N436" s="182" t="s">
        <v>45</v>
      </c>
      <c r="O436" s="60"/>
      <c r="P436" s="183">
        <f>O436*H436</f>
        <v>0</v>
      </c>
      <c r="Q436" s="183">
        <v>0.34089999999999998</v>
      </c>
      <c r="R436" s="183">
        <f>Q436*H436</f>
        <v>1.0226999999999999</v>
      </c>
      <c r="S436" s="183">
        <v>0</v>
      </c>
      <c r="T436" s="184">
        <f>S436*H436</f>
        <v>0</v>
      </c>
      <c r="AR436" s="17" t="s">
        <v>129</v>
      </c>
      <c r="AT436" s="17" t="s">
        <v>124</v>
      </c>
      <c r="AU436" s="17" t="s">
        <v>84</v>
      </c>
      <c r="AY436" s="17" t="s">
        <v>122</v>
      </c>
      <c r="BE436" s="185">
        <f>IF(N436="základní",J436,0)</f>
        <v>0</v>
      </c>
      <c r="BF436" s="185">
        <f>IF(N436="snížená",J436,0)</f>
        <v>0</v>
      </c>
      <c r="BG436" s="185">
        <f>IF(N436="zákl. přenesená",J436,0)</f>
        <v>0</v>
      </c>
      <c r="BH436" s="185">
        <f>IF(N436="sníž. přenesená",J436,0)</f>
        <v>0</v>
      </c>
      <c r="BI436" s="185">
        <f>IF(N436="nulová",J436,0)</f>
        <v>0</v>
      </c>
      <c r="BJ436" s="17" t="s">
        <v>82</v>
      </c>
      <c r="BK436" s="185">
        <f>ROUND(I436*H436,2)</f>
        <v>0</v>
      </c>
      <c r="BL436" s="17" t="s">
        <v>129</v>
      </c>
      <c r="BM436" s="17" t="s">
        <v>655</v>
      </c>
    </row>
    <row r="437" spans="2:65" s="1" customFormat="1" ht="87.75" x14ac:dyDescent="0.2">
      <c r="B437" s="34"/>
      <c r="C437" s="35"/>
      <c r="D437" s="186" t="s">
        <v>131</v>
      </c>
      <c r="E437" s="35"/>
      <c r="F437" s="187" t="s">
        <v>656</v>
      </c>
      <c r="G437" s="35"/>
      <c r="H437" s="35"/>
      <c r="I437" s="103"/>
      <c r="J437" s="35"/>
      <c r="K437" s="35"/>
      <c r="L437" s="38"/>
      <c r="M437" s="188"/>
      <c r="N437" s="60"/>
      <c r="O437" s="60"/>
      <c r="P437" s="60"/>
      <c r="Q437" s="60"/>
      <c r="R437" s="60"/>
      <c r="S437" s="60"/>
      <c r="T437" s="61"/>
      <c r="AT437" s="17" t="s">
        <v>131</v>
      </c>
      <c r="AU437" s="17" t="s">
        <v>84</v>
      </c>
    </row>
    <row r="438" spans="2:65" s="1" customFormat="1" ht="16.5" customHeight="1" x14ac:dyDescent="0.2">
      <c r="B438" s="34"/>
      <c r="C438" s="222" t="s">
        <v>657</v>
      </c>
      <c r="D438" s="222" t="s">
        <v>351</v>
      </c>
      <c r="E438" s="223" t="s">
        <v>658</v>
      </c>
      <c r="F438" s="224" t="s">
        <v>659</v>
      </c>
      <c r="G438" s="225" t="s">
        <v>137</v>
      </c>
      <c r="H438" s="226">
        <v>3</v>
      </c>
      <c r="I438" s="227"/>
      <c r="J438" s="228">
        <f t="shared" ref="J438:J443" si="0">ROUND(I438*H438,2)</f>
        <v>0</v>
      </c>
      <c r="K438" s="224" t="s">
        <v>128</v>
      </c>
      <c r="L438" s="229"/>
      <c r="M438" s="230" t="s">
        <v>19</v>
      </c>
      <c r="N438" s="231" t="s">
        <v>45</v>
      </c>
      <c r="O438" s="60"/>
      <c r="P438" s="183">
        <f t="shared" ref="P438:P443" si="1">O438*H438</f>
        <v>0</v>
      </c>
      <c r="Q438" s="183">
        <v>7.1999999999999995E-2</v>
      </c>
      <c r="R438" s="183">
        <f t="shared" ref="R438:R443" si="2">Q438*H438</f>
        <v>0.21599999999999997</v>
      </c>
      <c r="S438" s="183">
        <v>0</v>
      </c>
      <c r="T438" s="184">
        <f t="shared" ref="T438:T443" si="3">S438*H438</f>
        <v>0</v>
      </c>
      <c r="AR438" s="17" t="s">
        <v>183</v>
      </c>
      <c r="AT438" s="17" t="s">
        <v>351</v>
      </c>
      <c r="AU438" s="17" t="s">
        <v>84</v>
      </c>
      <c r="AY438" s="17" t="s">
        <v>122</v>
      </c>
      <c r="BE438" s="185">
        <f t="shared" ref="BE438:BE443" si="4">IF(N438="základní",J438,0)</f>
        <v>0</v>
      </c>
      <c r="BF438" s="185">
        <f t="shared" ref="BF438:BF443" si="5">IF(N438="snížená",J438,0)</f>
        <v>0</v>
      </c>
      <c r="BG438" s="185">
        <f t="shared" ref="BG438:BG443" si="6">IF(N438="zákl. přenesená",J438,0)</f>
        <v>0</v>
      </c>
      <c r="BH438" s="185">
        <f t="shared" ref="BH438:BH443" si="7">IF(N438="sníž. přenesená",J438,0)</f>
        <v>0</v>
      </c>
      <c r="BI438" s="185">
        <f t="shared" ref="BI438:BI443" si="8">IF(N438="nulová",J438,0)</f>
        <v>0</v>
      </c>
      <c r="BJ438" s="17" t="s">
        <v>82</v>
      </c>
      <c r="BK438" s="185">
        <f t="shared" ref="BK438:BK443" si="9">ROUND(I438*H438,2)</f>
        <v>0</v>
      </c>
      <c r="BL438" s="17" t="s">
        <v>129</v>
      </c>
      <c r="BM438" s="17" t="s">
        <v>660</v>
      </c>
    </row>
    <row r="439" spans="2:65" s="1" customFormat="1" ht="16.5" customHeight="1" x14ac:dyDescent="0.2">
      <c r="B439" s="34"/>
      <c r="C439" s="222" t="s">
        <v>661</v>
      </c>
      <c r="D439" s="222" t="s">
        <v>351</v>
      </c>
      <c r="E439" s="223" t="s">
        <v>662</v>
      </c>
      <c r="F439" s="224" t="s">
        <v>663</v>
      </c>
      <c r="G439" s="225" t="s">
        <v>137</v>
      </c>
      <c r="H439" s="226">
        <v>3</v>
      </c>
      <c r="I439" s="227"/>
      <c r="J439" s="228">
        <f t="shared" si="0"/>
        <v>0</v>
      </c>
      <c r="K439" s="224" t="s">
        <v>128</v>
      </c>
      <c r="L439" s="229"/>
      <c r="M439" s="230" t="s">
        <v>19</v>
      </c>
      <c r="N439" s="231" t="s">
        <v>45</v>
      </c>
      <c r="O439" s="60"/>
      <c r="P439" s="183">
        <f t="shared" si="1"/>
        <v>0</v>
      </c>
      <c r="Q439" s="183">
        <v>2.7E-2</v>
      </c>
      <c r="R439" s="183">
        <f t="shared" si="2"/>
        <v>8.1000000000000003E-2</v>
      </c>
      <c r="S439" s="183">
        <v>0</v>
      </c>
      <c r="T439" s="184">
        <f t="shared" si="3"/>
        <v>0</v>
      </c>
      <c r="AR439" s="17" t="s">
        <v>183</v>
      </c>
      <c r="AT439" s="17" t="s">
        <v>351</v>
      </c>
      <c r="AU439" s="17" t="s">
        <v>84</v>
      </c>
      <c r="AY439" s="17" t="s">
        <v>122</v>
      </c>
      <c r="BE439" s="185">
        <f t="shared" si="4"/>
        <v>0</v>
      </c>
      <c r="BF439" s="185">
        <f t="shared" si="5"/>
        <v>0</v>
      </c>
      <c r="BG439" s="185">
        <f t="shared" si="6"/>
        <v>0</v>
      </c>
      <c r="BH439" s="185">
        <f t="shared" si="7"/>
        <v>0</v>
      </c>
      <c r="BI439" s="185">
        <f t="shared" si="8"/>
        <v>0</v>
      </c>
      <c r="BJ439" s="17" t="s">
        <v>82</v>
      </c>
      <c r="BK439" s="185">
        <f t="shared" si="9"/>
        <v>0</v>
      </c>
      <c r="BL439" s="17" t="s">
        <v>129</v>
      </c>
      <c r="BM439" s="17" t="s">
        <v>664</v>
      </c>
    </row>
    <row r="440" spans="2:65" s="1" customFormat="1" ht="16.5" customHeight="1" x14ac:dyDescent="0.2">
      <c r="B440" s="34"/>
      <c r="C440" s="222" t="s">
        <v>665</v>
      </c>
      <c r="D440" s="222" t="s">
        <v>351</v>
      </c>
      <c r="E440" s="223" t="s">
        <v>666</v>
      </c>
      <c r="F440" s="224" t="s">
        <v>667</v>
      </c>
      <c r="G440" s="225" t="s">
        <v>137</v>
      </c>
      <c r="H440" s="226">
        <v>3</v>
      </c>
      <c r="I440" s="227"/>
      <c r="J440" s="228">
        <f t="shared" si="0"/>
        <v>0</v>
      </c>
      <c r="K440" s="224" t="s">
        <v>128</v>
      </c>
      <c r="L440" s="229"/>
      <c r="M440" s="230" t="s">
        <v>19</v>
      </c>
      <c r="N440" s="231" t="s">
        <v>45</v>
      </c>
      <c r="O440" s="60"/>
      <c r="P440" s="183">
        <f t="shared" si="1"/>
        <v>0</v>
      </c>
      <c r="Q440" s="183">
        <v>0.08</v>
      </c>
      <c r="R440" s="183">
        <f t="shared" si="2"/>
        <v>0.24</v>
      </c>
      <c r="S440" s="183">
        <v>0</v>
      </c>
      <c r="T440" s="184">
        <f t="shared" si="3"/>
        <v>0</v>
      </c>
      <c r="AR440" s="17" t="s">
        <v>183</v>
      </c>
      <c r="AT440" s="17" t="s">
        <v>351</v>
      </c>
      <c r="AU440" s="17" t="s">
        <v>84</v>
      </c>
      <c r="AY440" s="17" t="s">
        <v>122</v>
      </c>
      <c r="BE440" s="185">
        <f t="shared" si="4"/>
        <v>0</v>
      </c>
      <c r="BF440" s="185">
        <f t="shared" si="5"/>
        <v>0</v>
      </c>
      <c r="BG440" s="185">
        <f t="shared" si="6"/>
        <v>0</v>
      </c>
      <c r="BH440" s="185">
        <f t="shared" si="7"/>
        <v>0</v>
      </c>
      <c r="BI440" s="185">
        <f t="shared" si="8"/>
        <v>0</v>
      </c>
      <c r="BJ440" s="17" t="s">
        <v>82</v>
      </c>
      <c r="BK440" s="185">
        <f t="shared" si="9"/>
        <v>0</v>
      </c>
      <c r="BL440" s="17" t="s">
        <v>129</v>
      </c>
      <c r="BM440" s="17" t="s">
        <v>668</v>
      </c>
    </row>
    <row r="441" spans="2:65" s="1" customFormat="1" ht="16.5" customHeight="1" x14ac:dyDescent="0.2">
      <c r="B441" s="34"/>
      <c r="C441" s="222" t="s">
        <v>669</v>
      </c>
      <c r="D441" s="222" t="s">
        <v>351</v>
      </c>
      <c r="E441" s="223" t="s">
        <v>670</v>
      </c>
      <c r="F441" s="224" t="s">
        <v>671</v>
      </c>
      <c r="G441" s="225" t="s">
        <v>137</v>
      </c>
      <c r="H441" s="226">
        <v>3</v>
      </c>
      <c r="I441" s="227"/>
      <c r="J441" s="228">
        <f t="shared" si="0"/>
        <v>0</v>
      </c>
      <c r="K441" s="224" t="s">
        <v>128</v>
      </c>
      <c r="L441" s="229"/>
      <c r="M441" s="230" t="s">
        <v>19</v>
      </c>
      <c r="N441" s="231" t="s">
        <v>45</v>
      </c>
      <c r="O441" s="60"/>
      <c r="P441" s="183">
        <f t="shared" si="1"/>
        <v>0</v>
      </c>
      <c r="Q441" s="183">
        <v>6.0999999999999999E-2</v>
      </c>
      <c r="R441" s="183">
        <f t="shared" si="2"/>
        <v>0.183</v>
      </c>
      <c r="S441" s="183">
        <v>0</v>
      </c>
      <c r="T441" s="184">
        <f t="shared" si="3"/>
        <v>0</v>
      </c>
      <c r="AR441" s="17" t="s">
        <v>183</v>
      </c>
      <c r="AT441" s="17" t="s">
        <v>351</v>
      </c>
      <c r="AU441" s="17" t="s">
        <v>84</v>
      </c>
      <c r="AY441" s="17" t="s">
        <v>122</v>
      </c>
      <c r="BE441" s="185">
        <f t="shared" si="4"/>
        <v>0</v>
      </c>
      <c r="BF441" s="185">
        <f t="shared" si="5"/>
        <v>0</v>
      </c>
      <c r="BG441" s="185">
        <f t="shared" si="6"/>
        <v>0</v>
      </c>
      <c r="BH441" s="185">
        <f t="shared" si="7"/>
        <v>0</v>
      </c>
      <c r="BI441" s="185">
        <f t="shared" si="8"/>
        <v>0</v>
      </c>
      <c r="BJ441" s="17" t="s">
        <v>82</v>
      </c>
      <c r="BK441" s="185">
        <f t="shared" si="9"/>
        <v>0</v>
      </c>
      <c r="BL441" s="17" t="s">
        <v>129</v>
      </c>
      <c r="BM441" s="17" t="s">
        <v>672</v>
      </c>
    </row>
    <row r="442" spans="2:65" s="1" customFormat="1" ht="16.5" customHeight="1" x14ac:dyDescent="0.2">
      <c r="B442" s="34"/>
      <c r="C442" s="174" t="s">
        <v>673</v>
      </c>
      <c r="D442" s="174" t="s">
        <v>124</v>
      </c>
      <c r="E442" s="175" t="s">
        <v>674</v>
      </c>
      <c r="F442" s="176" t="s">
        <v>675</v>
      </c>
      <c r="G442" s="177" t="s">
        <v>137</v>
      </c>
      <c r="H442" s="178">
        <v>3</v>
      </c>
      <c r="I442" s="179"/>
      <c r="J442" s="180">
        <f t="shared" si="0"/>
        <v>0</v>
      </c>
      <c r="K442" s="176" t="s">
        <v>128</v>
      </c>
      <c r="L442" s="38"/>
      <c r="M442" s="181" t="s">
        <v>19</v>
      </c>
      <c r="N442" s="182" t="s">
        <v>45</v>
      </c>
      <c r="O442" s="60"/>
      <c r="P442" s="183">
        <f t="shared" si="1"/>
        <v>0</v>
      </c>
      <c r="Q442" s="183">
        <v>0</v>
      </c>
      <c r="R442" s="183">
        <f t="shared" si="2"/>
        <v>0</v>
      </c>
      <c r="S442" s="183">
        <v>0.1</v>
      </c>
      <c r="T442" s="184">
        <f t="shared" si="3"/>
        <v>0.30000000000000004</v>
      </c>
      <c r="AR442" s="17" t="s">
        <v>129</v>
      </c>
      <c r="AT442" s="17" t="s">
        <v>124</v>
      </c>
      <c r="AU442" s="17" t="s">
        <v>84</v>
      </c>
      <c r="AY442" s="17" t="s">
        <v>122</v>
      </c>
      <c r="BE442" s="185">
        <f t="shared" si="4"/>
        <v>0</v>
      </c>
      <c r="BF442" s="185">
        <f t="shared" si="5"/>
        <v>0</v>
      </c>
      <c r="BG442" s="185">
        <f t="shared" si="6"/>
        <v>0</v>
      </c>
      <c r="BH442" s="185">
        <f t="shared" si="7"/>
        <v>0</v>
      </c>
      <c r="BI442" s="185">
        <f t="shared" si="8"/>
        <v>0</v>
      </c>
      <c r="BJ442" s="17" t="s">
        <v>82</v>
      </c>
      <c r="BK442" s="185">
        <f t="shared" si="9"/>
        <v>0</v>
      </c>
      <c r="BL442" s="17" t="s">
        <v>129</v>
      </c>
      <c r="BM442" s="17" t="s">
        <v>676</v>
      </c>
    </row>
    <row r="443" spans="2:65" s="1" customFormat="1" ht="16.5" customHeight="1" x14ac:dyDescent="0.2">
      <c r="B443" s="34"/>
      <c r="C443" s="174" t="s">
        <v>677</v>
      </c>
      <c r="D443" s="174" t="s">
        <v>124</v>
      </c>
      <c r="E443" s="175" t="s">
        <v>678</v>
      </c>
      <c r="F443" s="176" t="s">
        <v>679</v>
      </c>
      <c r="G443" s="177" t="s">
        <v>137</v>
      </c>
      <c r="H443" s="178">
        <v>3</v>
      </c>
      <c r="I443" s="179"/>
      <c r="J443" s="180">
        <f t="shared" si="0"/>
        <v>0</v>
      </c>
      <c r="K443" s="176" t="s">
        <v>128</v>
      </c>
      <c r="L443" s="38"/>
      <c r="M443" s="181" t="s">
        <v>19</v>
      </c>
      <c r="N443" s="182" t="s">
        <v>45</v>
      </c>
      <c r="O443" s="60"/>
      <c r="P443" s="183">
        <f t="shared" si="1"/>
        <v>0</v>
      </c>
      <c r="Q443" s="183">
        <v>0.21734000000000001</v>
      </c>
      <c r="R443" s="183">
        <f t="shared" si="2"/>
        <v>0.65202000000000004</v>
      </c>
      <c r="S443" s="183">
        <v>0</v>
      </c>
      <c r="T443" s="184">
        <f t="shared" si="3"/>
        <v>0</v>
      </c>
      <c r="AR443" s="17" t="s">
        <v>129</v>
      </c>
      <c r="AT443" s="17" t="s">
        <v>124</v>
      </c>
      <c r="AU443" s="17" t="s">
        <v>84</v>
      </c>
      <c r="AY443" s="17" t="s">
        <v>122</v>
      </c>
      <c r="BE443" s="185">
        <f t="shared" si="4"/>
        <v>0</v>
      </c>
      <c r="BF443" s="185">
        <f t="shared" si="5"/>
        <v>0</v>
      </c>
      <c r="BG443" s="185">
        <f t="shared" si="6"/>
        <v>0</v>
      </c>
      <c r="BH443" s="185">
        <f t="shared" si="7"/>
        <v>0</v>
      </c>
      <c r="BI443" s="185">
        <f t="shared" si="8"/>
        <v>0</v>
      </c>
      <c r="BJ443" s="17" t="s">
        <v>82</v>
      </c>
      <c r="BK443" s="185">
        <f t="shared" si="9"/>
        <v>0</v>
      </c>
      <c r="BL443" s="17" t="s">
        <v>129</v>
      </c>
      <c r="BM443" s="17" t="s">
        <v>680</v>
      </c>
    </row>
    <row r="444" spans="2:65" s="1" customFormat="1" ht="29.25" x14ac:dyDescent="0.2">
      <c r="B444" s="34"/>
      <c r="C444" s="35"/>
      <c r="D444" s="186" t="s">
        <v>131</v>
      </c>
      <c r="E444" s="35"/>
      <c r="F444" s="187" t="s">
        <v>681</v>
      </c>
      <c r="G444" s="35"/>
      <c r="H444" s="35"/>
      <c r="I444" s="103"/>
      <c r="J444" s="35"/>
      <c r="K444" s="35"/>
      <c r="L444" s="38"/>
      <c r="M444" s="188"/>
      <c r="N444" s="60"/>
      <c r="O444" s="60"/>
      <c r="P444" s="60"/>
      <c r="Q444" s="60"/>
      <c r="R444" s="60"/>
      <c r="S444" s="60"/>
      <c r="T444" s="61"/>
      <c r="AT444" s="17" t="s">
        <v>131</v>
      </c>
      <c r="AU444" s="17" t="s">
        <v>84</v>
      </c>
    </row>
    <row r="445" spans="2:65" s="1" customFormat="1" ht="16.5" customHeight="1" x14ac:dyDescent="0.2">
      <c r="B445" s="34"/>
      <c r="C445" s="222" t="s">
        <v>682</v>
      </c>
      <c r="D445" s="222" t="s">
        <v>351</v>
      </c>
      <c r="E445" s="223" t="s">
        <v>683</v>
      </c>
      <c r="F445" s="224" t="s">
        <v>684</v>
      </c>
      <c r="G445" s="225" t="s">
        <v>137</v>
      </c>
      <c r="H445" s="226">
        <v>3</v>
      </c>
      <c r="I445" s="227"/>
      <c r="J445" s="228">
        <f>ROUND(I445*H445,2)</f>
        <v>0</v>
      </c>
      <c r="K445" s="224" t="s">
        <v>128</v>
      </c>
      <c r="L445" s="229"/>
      <c r="M445" s="230" t="s">
        <v>19</v>
      </c>
      <c r="N445" s="231" t="s">
        <v>45</v>
      </c>
      <c r="O445" s="60"/>
      <c r="P445" s="183">
        <f>O445*H445</f>
        <v>0</v>
      </c>
      <c r="Q445" s="183">
        <v>5.0599999999999999E-2</v>
      </c>
      <c r="R445" s="183">
        <f>Q445*H445</f>
        <v>0.15179999999999999</v>
      </c>
      <c r="S445" s="183">
        <v>0</v>
      </c>
      <c r="T445" s="184">
        <f>S445*H445</f>
        <v>0</v>
      </c>
      <c r="AR445" s="17" t="s">
        <v>183</v>
      </c>
      <c r="AT445" s="17" t="s">
        <v>351</v>
      </c>
      <c r="AU445" s="17" t="s">
        <v>84</v>
      </c>
      <c r="AY445" s="17" t="s">
        <v>122</v>
      </c>
      <c r="BE445" s="185">
        <f>IF(N445="základní",J445,0)</f>
        <v>0</v>
      </c>
      <c r="BF445" s="185">
        <f>IF(N445="snížená",J445,0)</f>
        <v>0</v>
      </c>
      <c r="BG445" s="185">
        <f>IF(N445="zákl. přenesená",J445,0)</f>
        <v>0</v>
      </c>
      <c r="BH445" s="185">
        <f>IF(N445="sníž. přenesená",J445,0)</f>
        <v>0</v>
      </c>
      <c r="BI445" s="185">
        <f>IF(N445="nulová",J445,0)</f>
        <v>0</v>
      </c>
      <c r="BJ445" s="17" t="s">
        <v>82</v>
      </c>
      <c r="BK445" s="185">
        <f>ROUND(I445*H445,2)</f>
        <v>0</v>
      </c>
      <c r="BL445" s="17" t="s">
        <v>129</v>
      </c>
      <c r="BM445" s="17" t="s">
        <v>685</v>
      </c>
    </row>
    <row r="446" spans="2:65" s="1" customFormat="1" ht="16.5" customHeight="1" x14ac:dyDescent="0.2">
      <c r="B446" s="34"/>
      <c r="C446" s="174" t="s">
        <v>686</v>
      </c>
      <c r="D446" s="174" t="s">
        <v>124</v>
      </c>
      <c r="E446" s="175" t="s">
        <v>687</v>
      </c>
      <c r="F446" s="176" t="s">
        <v>688</v>
      </c>
      <c r="G446" s="177" t="s">
        <v>137</v>
      </c>
      <c r="H446" s="178">
        <v>5</v>
      </c>
      <c r="I446" s="179"/>
      <c r="J446" s="180">
        <f>ROUND(I446*H446,2)</f>
        <v>0</v>
      </c>
      <c r="K446" s="176" t="s">
        <v>128</v>
      </c>
      <c r="L446" s="38"/>
      <c r="M446" s="181" t="s">
        <v>19</v>
      </c>
      <c r="N446" s="182" t="s">
        <v>45</v>
      </c>
      <c r="O446" s="60"/>
      <c r="P446" s="183">
        <f>O446*H446</f>
        <v>0</v>
      </c>
      <c r="Q446" s="183">
        <v>0.42080000000000001</v>
      </c>
      <c r="R446" s="183">
        <f>Q446*H446</f>
        <v>2.1040000000000001</v>
      </c>
      <c r="S446" s="183">
        <v>0</v>
      </c>
      <c r="T446" s="184">
        <f>S446*H446</f>
        <v>0</v>
      </c>
      <c r="AR446" s="17" t="s">
        <v>129</v>
      </c>
      <c r="AT446" s="17" t="s">
        <v>124</v>
      </c>
      <c r="AU446" s="17" t="s">
        <v>84</v>
      </c>
      <c r="AY446" s="17" t="s">
        <v>122</v>
      </c>
      <c r="BE446" s="185">
        <f>IF(N446="základní",J446,0)</f>
        <v>0</v>
      </c>
      <c r="BF446" s="185">
        <f>IF(N446="snížená",J446,0)</f>
        <v>0</v>
      </c>
      <c r="BG446" s="185">
        <f>IF(N446="zákl. přenesená",J446,0)</f>
        <v>0</v>
      </c>
      <c r="BH446" s="185">
        <f>IF(N446="sníž. přenesená",J446,0)</f>
        <v>0</v>
      </c>
      <c r="BI446" s="185">
        <f>IF(N446="nulová",J446,0)</f>
        <v>0</v>
      </c>
      <c r="BJ446" s="17" t="s">
        <v>82</v>
      </c>
      <c r="BK446" s="185">
        <f>ROUND(I446*H446,2)</f>
        <v>0</v>
      </c>
      <c r="BL446" s="17" t="s">
        <v>129</v>
      </c>
      <c r="BM446" s="17" t="s">
        <v>689</v>
      </c>
    </row>
    <row r="447" spans="2:65" s="1" customFormat="1" ht="97.5" x14ac:dyDescent="0.2">
      <c r="B447" s="34"/>
      <c r="C447" s="35"/>
      <c r="D447" s="186" t="s">
        <v>131</v>
      </c>
      <c r="E447" s="35"/>
      <c r="F447" s="187" t="s">
        <v>690</v>
      </c>
      <c r="G447" s="35"/>
      <c r="H447" s="35"/>
      <c r="I447" s="103"/>
      <c r="J447" s="35"/>
      <c r="K447" s="35"/>
      <c r="L447" s="38"/>
      <c r="M447" s="188"/>
      <c r="N447" s="60"/>
      <c r="O447" s="60"/>
      <c r="P447" s="60"/>
      <c r="Q447" s="60"/>
      <c r="R447" s="60"/>
      <c r="S447" s="60"/>
      <c r="T447" s="61"/>
      <c r="AT447" s="17" t="s">
        <v>131</v>
      </c>
      <c r="AU447" s="17" t="s">
        <v>84</v>
      </c>
    </row>
    <row r="448" spans="2:65" s="10" customFormat="1" ht="22.9" customHeight="1" x14ac:dyDescent="0.2">
      <c r="B448" s="158"/>
      <c r="C448" s="159"/>
      <c r="D448" s="160" t="s">
        <v>73</v>
      </c>
      <c r="E448" s="172" t="s">
        <v>188</v>
      </c>
      <c r="F448" s="172" t="s">
        <v>691</v>
      </c>
      <c r="G448" s="159"/>
      <c r="H448" s="159"/>
      <c r="I448" s="162"/>
      <c r="J448" s="173">
        <f>BK448</f>
        <v>0</v>
      </c>
      <c r="K448" s="159"/>
      <c r="L448" s="164"/>
      <c r="M448" s="165"/>
      <c r="N448" s="166"/>
      <c r="O448" s="166"/>
      <c r="P448" s="167">
        <f>SUM(P449:P634)</f>
        <v>0</v>
      </c>
      <c r="Q448" s="166"/>
      <c r="R448" s="167">
        <f>SUM(R449:R634)</f>
        <v>158.2433896</v>
      </c>
      <c r="S448" s="166"/>
      <c r="T448" s="168">
        <f>SUM(T449:T634)</f>
        <v>24.874499999999998</v>
      </c>
      <c r="AR448" s="169" t="s">
        <v>82</v>
      </c>
      <c r="AT448" s="170" t="s">
        <v>73</v>
      </c>
      <c r="AU448" s="170" t="s">
        <v>82</v>
      </c>
      <c r="AY448" s="169" t="s">
        <v>122</v>
      </c>
      <c r="BK448" s="171">
        <f>SUM(BK449:BK634)</f>
        <v>0</v>
      </c>
    </row>
    <row r="449" spans="2:65" s="1" customFormat="1" ht="16.5" customHeight="1" x14ac:dyDescent="0.2">
      <c r="B449" s="34"/>
      <c r="C449" s="174" t="s">
        <v>692</v>
      </c>
      <c r="D449" s="174" t="s">
        <v>124</v>
      </c>
      <c r="E449" s="175" t="s">
        <v>693</v>
      </c>
      <c r="F449" s="176" t="s">
        <v>694</v>
      </c>
      <c r="G449" s="177" t="s">
        <v>228</v>
      </c>
      <c r="H449" s="178">
        <v>5.6</v>
      </c>
      <c r="I449" s="179"/>
      <c r="J449" s="180">
        <f>ROUND(I449*H449,2)</f>
        <v>0</v>
      </c>
      <c r="K449" s="176" t="s">
        <v>128</v>
      </c>
      <c r="L449" s="38"/>
      <c r="M449" s="181" t="s">
        <v>19</v>
      </c>
      <c r="N449" s="182" t="s">
        <v>45</v>
      </c>
      <c r="O449" s="60"/>
      <c r="P449" s="183">
        <f>O449*H449</f>
        <v>0</v>
      </c>
      <c r="Q449" s="183">
        <v>0</v>
      </c>
      <c r="R449" s="183">
        <f>Q449*H449</f>
        <v>0</v>
      </c>
      <c r="S449" s="183">
        <v>0.55600000000000005</v>
      </c>
      <c r="T449" s="184">
        <f>S449*H449</f>
        <v>3.1135999999999999</v>
      </c>
      <c r="AR449" s="17" t="s">
        <v>129</v>
      </c>
      <c r="AT449" s="17" t="s">
        <v>124</v>
      </c>
      <c r="AU449" s="17" t="s">
        <v>84</v>
      </c>
      <c r="AY449" s="17" t="s">
        <v>122</v>
      </c>
      <c r="BE449" s="185">
        <f>IF(N449="základní",J449,0)</f>
        <v>0</v>
      </c>
      <c r="BF449" s="185">
        <f>IF(N449="snížená",J449,0)</f>
        <v>0</v>
      </c>
      <c r="BG449" s="185">
        <f>IF(N449="zákl. přenesená",J449,0)</f>
        <v>0</v>
      </c>
      <c r="BH449" s="185">
        <f>IF(N449="sníž. přenesená",J449,0)</f>
        <v>0</v>
      </c>
      <c r="BI449" s="185">
        <f>IF(N449="nulová",J449,0)</f>
        <v>0</v>
      </c>
      <c r="BJ449" s="17" t="s">
        <v>82</v>
      </c>
      <c r="BK449" s="185">
        <f>ROUND(I449*H449,2)</f>
        <v>0</v>
      </c>
      <c r="BL449" s="17" t="s">
        <v>129</v>
      </c>
      <c r="BM449" s="17" t="s">
        <v>695</v>
      </c>
    </row>
    <row r="450" spans="2:65" s="11" customFormat="1" x14ac:dyDescent="0.2">
      <c r="B450" s="189"/>
      <c r="C450" s="190"/>
      <c r="D450" s="186" t="s">
        <v>133</v>
      </c>
      <c r="E450" s="191" t="s">
        <v>19</v>
      </c>
      <c r="F450" s="192" t="s">
        <v>696</v>
      </c>
      <c r="G450" s="190"/>
      <c r="H450" s="193">
        <v>5.6</v>
      </c>
      <c r="I450" s="194"/>
      <c r="J450" s="190"/>
      <c r="K450" s="190"/>
      <c r="L450" s="195"/>
      <c r="M450" s="196"/>
      <c r="N450" s="197"/>
      <c r="O450" s="197"/>
      <c r="P450" s="197"/>
      <c r="Q450" s="197"/>
      <c r="R450" s="197"/>
      <c r="S450" s="197"/>
      <c r="T450" s="198"/>
      <c r="AT450" s="199" t="s">
        <v>133</v>
      </c>
      <c r="AU450" s="199" t="s">
        <v>84</v>
      </c>
      <c r="AV450" s="11" t="s">
        <v>84</v>
      </c>
      <c r="AW450" s="11" t="s">
        <v>35</v>
      </c>
      <c r="AX450" s="11" t="s">
        <v>82</v>
      </c>
      <c r="AY450" s="199" t="s">
        <v>122</v>
      </c>
    </row>
    <row r="451" spans="2:65" s="1" customFormat="1" ht="16.5" customHeight="1" x14ac:dyDescent="0.2">
      <c r="B451" s="34"/>
      <c r="C451" s="174" t="s">
        <v>697</v>
      </c>
      <c r="D451" s="174" t="s">
        <v>124</v>
      </c>
      <c r="E451" s="175" t="s">
        <v>698</v>
      </c>
      <c r="F451" s="176" t="s">
        <v>699</v>
      </c>
      <c r="G451" s="177" t="s">
        <v>137</v>
      </c>
      <c r="H451" s="178">
        <v>17</v>
      </c>
      <c r="I451" s="179"/>
      <c r="J451" s="180">
        <f>ROUND(I451*H451,2)</f>
        <v>0</v>
      </c>
      <c r="K451" s="176" t="s">
        <v>128</v>
      </c>
      <c r="L451" s="38"/>
      <c r="M451" s="181" t="s">
        <v>19</v>
      </c>
      <c r="N451" s="182" t="s">
        <v>45</v>
      </c>
      <c r="O451" s="60"/>
      <c r="P451" s="183">
        <f>O451*H451</f>
        <v>0</v>
      </c>
      <c r="Q451" s="183">
        <v>0.11171</v>
      </c>
      <c r="R451" s="183">
        <f>Q451*H451</f>
        <v>1.89907</v>
      </c>
      <c r="S451" s="183">
        <v>0</v>
      </c>
      <c r="T451" s="184">
        <f>S451*H451</f>
        <v>0</v>
      </c>
      <c r="AR451" s="17" t="s">
        <v>129</v>
      </c>
      <c r="AT451" s="17" t="s">
        <v>124</v>
      </c>
      <c r="AU451" s="17" t="s">
        <v>84</v>
      </c>
      <c r="AY451" s="17" t="s">
        <v>122</v>
      </c>
      <c r="BE451" s="185">
        <f>IF(N451="základní",J451,0)</f>
        <v>0</v>
      </c>
      <c r="BF451" s="185">
        <f>IF(N451="snížená",J451,0)</f>
        <v>0</v>
      </c>
      <c r="BG451" s="185">
        <f>IF(N451="zákl. přenesená",J451,0)</f>
        <v>0</v>
      </c>
      <c r="BH451" s="185">
        <f>IF(N451="sníž. přenesená",J451,0)</f>
        <v>0</v>
      </c>
      <c r="BI451" s="185">
        <f>IF(N451="nulová",J451,0)</f>
        <v>0</v>
      </c>
      <c r="BJ451" s="17" t="s">
        <v>82</v>
      </c>
      <c r="BK451" s="185">
        <f>ROUND(I451*H451,2)</f>
        <v>0</v>
      </c>
      <c r="BL451" s="17" t="s">
        <v>129</v>
      </c>
      <c r="BM451" s="17" t="s">
        <v>700</v>
      </c>
    </row>
    <row r="452" spans="2:65" s="1" customFormat="1" ht="68.25" x14ac:dyDescent="0.2">
      <c r="B452" s="34"/>
      <c r="C452" s="35"/>
      <c r="D452" s="186" t="s">
        <v>131</v>
      </c>
      <c r="E452" s="35"/>
      <c r="F452" s="187" t="s">
        <v>701</v>
      </c>
      <c r="G452" s="35"/>
      <c r="H452" s="35"/>
      <c r="I452" s="103"/>
      <c r="J452" s="35"/>
      <c r="K452" s="35"/>
      <c r="L452" s="38"/>
      <c r="M452" s="188"/>
      <c r="N452" s="60"/>
      <c r="O452" s="60"/>
      <c r="P452" s="60"/>
      <c r="Q452" s="60"/>
      <c r="R452" s="60"/>
      <c r="S452" s="60"/>
      <c r="T452" s="61"/>
      <c r="AT452" s="17" t="s">
        <v>131</v>
      </c>
      <c r="AU452" s="17" t="s">
        <v>84</v>
      </c>
    </row>
    <row r="453" spans="2:65" s="11" customFormat="1" x14ac:dyDescent="0.2">
      <c r="B453" s="189"/>
      <c r="C453" s="190"/>
      <c r="D453" s="186" t="s">
        <v>133</v>
      </c>
      <c r="E453" s="191" t="s">
        <v>19</v>
      </c>
      <c r="F453" s="192" t="s">
        <v>238</v>
      </c>
      <c r="G453" s="190"/>
      <c r="H453" s="193">
        <v>17</v>
      </c>
      <c r="I453" s="194"/>
      <c r="J453" s="190"/>
      <c r="K453" s="190"/>
      <c r="L453" s="195"/>
      <c r="M453" s="196"/>
      <c r="N453" s="197"/>
      <c r="O453" s="197"/>
      <c r="P453" s="197"/>
      <c r="Q453" s="197"/>
      <c r="R453" s="197"/>
      <c r="S453" s="197"/>
      <c r="T453" s="198"/>
      <c r="AT453" s="199" t="s">
        <v>133</v>
      </c>
      <c r="AU453" s="199" t="s">
        <v>84</v>
      </c>
      <c r="AV453" s="11" t="s">
        <v>84</v>
      </c>
      <c r="AW453" s="11" t="s">
        <v>35</v>
      </c>
      <c r="AX453" s="11" t="s">
        <v>82</v>
      </c>
      <c r="AY453" s="199" t="s">
        <v>122</v>
      </c>
    </row>
    <row r="454" spans="2:65" s="1" customFormat="1" ht="16.5" customHeight="1" x14ac:dyDescent="0.2">
      <c r="B454" s="34"/>
      <c r="C454" s="222" t="s">
        <v>702</v>
      </c>
      <c r="D454" s="222" t="s">
        <v>351</v>
      </c>
      <c r="E454" s="223" t="s">
        <v>703</v>
      </c>
      <c r="F454" s="224" t="s">
        <v>704</v>
      </c>
      <c r="G454" s="225" t="s">
        <v>137</v>
      </c>
      <c r="H454" s="226">
        <v>17</v>
      </c>
      <c r="I454" s="227"/>
      <c r="J454" s="228">
        <f>ROUND(I454*H454,2)</f>
        <v>0</v>
      </c>
      <c r="K454" s="224" t="s">
        <v>19</v>
      </c>
      <c r="L454" s="229"/>
      <c r="M454" s="230" t="s">
        <v>19</v>
      </c>
      <c r="N454" s="231" t="s">
        <v>45</v>
      </c>
      <c r="O454" s="60"/>
      <c r="P454" s="183">
        <f>O454*H454</f>
        <v>0</v>
      </c>
      <c r="Q454" s="183">
        <v>2.4E-2</v>
      </c>
      <c r="R454" s="183">
        <f>Q454*H454</f>
        <v>0.40800000000000003</v>
      </c>
      <c r="S454" s="183">
        <v>0</v>
      </c>
      <c r="T454" s="184">
        <f>S454*H454</f>
        <v>0</v>
      </c>
      <c r="AR454" s="17" t="s">
        <v>183</v>
      </c>
      <c r="AT454" s="17" t="s">
        <v>351</v>
      </c>
      <c r="AU454" s="17" t="s">
        <v>84</v>
      </c>
      <c r="AY454" s="17" t="s">
        <v>122</v>
      </c>
      <c r="BE454" s="185">
        <f>IF(N454="základní",J454,0)</f>
        <v>0</v>
      </c>
      <c r="BF454" s="185">
        <f>IF(N454="snížená",J454,0)</f>
        <v>0</v>
      </c>
      <c r="BG454" s="185">
        <f>IF(N454="zákl. přenesená",J454,0)</f>
        <v>0</v>
      </c>
      <c r="BH454" s="185">
        <f>IF(N454="sníž. přenesená",J454,0)</f>
        <v>0</v>
      </c>
      <c r="BI454" s="185">
        <f>IF(N454="nulová",J454,0)</f>
        <v>0</v>
      </c>
      <c r="BJ454" s="17" t="s">
        <v>82</v>
      </c>
      <c r="BK454" s="185">
        <f>ROUND(I454*H454,2)</f>
        <v>0</v>
      </c>
      <c r="BL454" s="17" t="s">
        <v>129</v>
      </c>
      <c r="BM454" s="17" t="s">
        <v>705</v>
      </c>
    </row>
    <row r="455" spans="2:65" s="1" customFormat="1" ht="16.5" customHeight="1" x14ac:dyDescent="0.2">
      <c r="B455" s="34"/>
      <c r="C455" s="174" t="s">
        <v>706</v>
      </c>
      <c r="D455" s="174" t="s">
        <v>124</v>
      </c>
      <c r="E455" s="175" t="s">
        <v>707</v>
      </c>
      <c r="F455" s="176" t="s">
        <v>708</v>
      </c>
      <c r="G455" s="177" t="s">
        <v>137</v>
      </c>
      <c r="H455" s="178">
        <v>25</v>
      </c>
      <c r="I455" s="179"/>
      <c r="J455" s="180">
        <f>ROUND(I455*H455,2)</f>
        <v>0</v>
      </c>
      <c r="K455" s="176" t="s">
        <v>128</v>
      </c>
      <c r="L455" s="38"/>
      <c r="M455" s="181" t="s">
        <v>19</v>
      </c>
      <c r="N455" s="182" t="s">
        <v>45</v>
      </c>
      <c r="O455" s="60"/>
      <c r="P455" s="183">
        <f>O455*H455</f>
        <v>0</v>
      </c>
      <c r="Q455" s="183">
        <v>6.9999999999999999E-4</v>
      </c>
      <c r="R455" s="183">
        <f>Q455*H455</f>
        <v>1.7499999999999998E-2</v>
      </c>
      <c r="S455" s="183">
        <v>0</v>
      </c>
      <c r="T455" s="184">
        <f>S455*H455</f>
        <v>0</v>
      </c>
      <c r="AR455" s="17" t="s">
        <v>129</v>
      </c>
      <c r="AT455" s="17" t="s">
        <v>124</v>
      </c>
      <c r="AU455" s="17" t="s">
        <v>84</v>
      </c>
      <c r="AY455" s="17" t="s">
        <v>122</v>
      </c>
      <c r="BE455" s="185">
        <f>IF(N455="základní",J455,0)</f>
        <v>0</v>
      </c>
      <c r="BF455" s="185">
        <f>IF(N455="snížená",J455,0)</f>
        <v>0</v>
      </c>
      <c r="BG455" s="185">
        <f>IF(N455="zákl. přenesená",J455,0)</f>
        <v>0</v>
      </c>
      <c r="BH455" s="185">
        <f>IF(N455="sníž. přenesená",J455,0)</f>
        <v>0</v>
      </c>
      <c r="BI455" s="185">
        <f>IF(N455="nulová",J455,0)</f>
        <v>0</v>
      </c>
      <c r="BJ455" s="17" t="s">
        <v>82</v>
      </c>
      <c r="BK455" s="185">
        <f>ROUND(I455*H455,2)</f>
        <v>0</v>
      </c>
      <c r="BL455" s="17" t="s">
        <v>129</v>
      </c>
      <c r="BM455" s="17" t="s">
        <v>709</v>
      </c>
    </row>
    <row r="456" spans="2:65" s="1" customFormat="1" ht="126.75" x14ac:dyDescent="0.2">
      <c r="B456" s="34"/>
      <c r="C456" s="35"/>
      <c r="D456" s="186" t="s">
        <v>131</v>
      </c>
      <c r="E456" s="35"/>
      <c r="F456" s="187" t="s">
        <v>710</v>
      </c>
      <c r="G456" s="35"/>
      <c r="H456" s="35"/>
      <c r="I456" s="103"/>
      <c r="J456" s="35"/>
      <c r="K456" s="35"/>
      <c r="L456" s="38"/>
      <c r="M456" s="188"/>
      <c r="N456" s="60"/>
      <c r="O456" s="60"/>
      <c r="P456" s="60"/>
      <c r="Q456" s="60"/>
      <c r="R456" s="60"/>
      <c r="S456" s="60"/>
      <c r="T456" s="61"/>
      <c r="AT456" s="17" t="s">
        <v>131</v>
      </c>
      <c r="AU456" s="17" t="s">
        <v>84</v>
      </c>
    </row>
    <row r="457" spans="2:65" s="11" customFormat="1" x14ac:dyDescent="0.2">
      <c r="B457" s="189"/>
      <c r="C457" s="190"/>
      <c r="D457" s="186" t="s">
        <v>133</v>
      </c>
      <c r="E457" s="191" t="s">
        <v>19</v>
      </c>
      <c r="F457" s="192" t="s">
        <v>711</v>
      </c>
      <c r="G457" s="190"/>
      <c r="H457" s="193">
        <v>1</v>
      </c>
      <c r="I457" s="194"/>
      <c r="J457" s="190"/>
      <c r="K457" s="190"/>
      <c r="L457" s="195"/>
      <c r="M457" s="196"/>
      <c r="N457" s="197"/>
      <c r="O457" s="197"/>
      <c r="P457" s="197"/>
      <c r="Q457" s="197"/>
      <c r="R457" s="197"/>
      <c r="S457" s="197"/>
      <c r="T457" s="198"/>
      <c r="AT457" s="199" t="s">
        <v>133</v>
      </c>
      <c r="AU457" s="199" t="s">
        <v>84</v>
      </c>
      <c r="AV457" s="11" t="s">
        <v>84</v>
      </c>
      <c r="AW457" s="11" t="s">
        <v>35</v>
      </c>
      <c r="AX457" s="11" t="s">
        <v>74</v>
      </c>
      <c r="AY457" s="199" t="s">
        <v>122</v>
      </c>
    </row>
    <row r="458" spans="2:65" s="11" customFormat="1" x14ac:dyDescent="0.2">
      <c r="B458" s="189"/>
      <c r="C458" s="190"/>
      <c r="D458" s="186" t="s">
        <v>133</v>
      </c>
      <c r="E458" s="191" t="s">
        <v>19</v>
      </c>
      <c r="F458" s="192" t="s">
        <v>712</v>
      </c>
      <c r="G458" s="190"/>
      <c r="H458" s="193">
        <v>1</v>
      </c>
      <c r="I458" s="194"/>
      <c r="J458" s="190"/>
      <c r="K458" s="190"/>
      <c r="L458" s="195"/>
      <c r="M458" s="196"/>
      <c r="N458" s="197"/>
      <c r="O458" s="197"/>
      <c r="P458" s="197"/>
      <c r="Q458" s="197"/>
      <c r="R458" s="197"/>
      <c r="S458" s="197"/>
      <c r="T458" s="198"/>
      <c r="AT458" s="199" t="s">
        <v>133</v>
      </c>
      <c r="AU458" s="199" t="s">
        <v>84</v>
      </c>
      <c r="AV458" s="11" t="s">
        <v>84</v>
      </c>
      <c r="AW458" s="11" t="s">
        <v>35</v>
      </c>
      <c r="AX458" s="11" t="s">
        <v>74</v>
      </c>
      <c r="AY458" s="199" t="s">
        <v>122</v>
      </c>
    </row>
    <row r="459" spans="2:65" s="11" customFormat="1" x14ac:dyDescent="0.2">
      <c r="B459" s="189"/>
      <c r="C459" s="190"/>
      <c r="D459" s="186" t="s">
        <v>133</v>
      </c>
      <c r="E459" s="191" t="s">
        <v>19</v>
      </c>
      <c r="F459" s="192" t="s">
        <v>713</v>
      </c>
      <c r="G459" s="190"/>
      <c r="H459" s="193">
        <v>1</v>
      </c>
      <c r="I459" s="194"/>
      <c r="J459" s="190"/>
      <c r="K459" s="190"/>
      <c r="L459" s="195"/>
      <c r="M459" s="196"/>
      <c r="N459" s="197"/>
      <c r="O459" s="197"/>
      <c r="P459" s="197"/>
      <c r="Q459" s="197"/>
      <c r="R459" s="197"/>
      <c r="S459" s="197"/>
      <c r="T459" s="198"/>
      <c r="AT459" s="199" t="s">
        <v>133</v>
      </c>
      <c r="AU459" s="199" t="s">
        <v>84</v>
      </c>
      <c r="AV459" s="11" t="s">
        <v>84</v>
      </c>
      <c r="AW459" s="11" t="s">
        <v>35</v>
      </c>
      <c r="AX459" s="11" t="s">
        <v>74</v>
      </c>
      <c r="AY459" s="199" t="s">
        <v>122</v>
      </c>
    </row>
    <row r="460" spans="2:65" s="11" customFormat="1" x14ac:dyDescent="0.2">
      <c r="B460" s="189"/>
      <c r="C460" s="190"/>
      <c r="D460" s="186" t="s">
        <v>133</v>
      </c>
      <c r="E460" s="191" t="s">
        <v>19</v>
      </c>
      <c r="F460" s="192" t="s">
        <v>714</v>
      </c>
      <c r="G460" s="190"/>
      <c r="H460" s="193">
        <v>1</v>
      </c>
      <c r="I460" s="194"/>
      <c r="J460" s="190"/>
      <c r="K460" s="190"/>
      <c r="L460" s="195"/>
      <c r="M460" s="196"/>
      <c r="N460" s="197"/>
      <c r="O460" s="197"/>
      <c r="P460" s="197"/>
      <c r="Q460" s="197"/>
      <c r="R460" s="197"/>
      <c r="S460" s="197"/>
      <c r="T460" s="198"/>
      <c r="AT460" s="199" t="s">
        <v>133</v>
      </c>
      <c r="AU460" s="199" t="s">
        <v>84</v>
      </c>
      <c r="AV460" s="11" t="s">
        <v>84</v>
      </c>
      <c r="AW460" s="11" t="s">
        <v>35</v>
      </c>
      <c r="AX460" s="11" t="s">
        <v>74</v>
      </c>
      <c r="AY460" s="199" t="s">
        <v>122</v>
      </c>
    </row>
    <row r="461" spans="2:65" s="11" customFormat="1" x14ac:dyDescent="0.2">
      <c r="B461" s="189"/>
      <c r="C461" s="190"/>
      <c r="D461" s="186" t="s">
        <v>133</v>
      </c>
      <c r="E461" s="191" t="s">
        <v>19</v>
      </c>
      <c r="F461" s="192" t="s">
        <v>715</v>
      </c>
      <c r="G461" s="190"/>
      <c r="H461" s="193">
        <v>1</v>
      </c>
      <c r="I461" s="194"/>
      <c r="J461" s="190"/>
      <c r="K461" s="190"/>
      <c r="L461" s="195"/>
      <c r="M461" s="196"/>
      <c r="N461" s="197"/>
      <c r="O461" s="197"/>
      <c r="P461" s="197"/>
      <c r="Q461" s="197"/>
      <c r="R461" s="197"/>
      <c r="S461" s="197"/>
      <c r="T461" s="198"/>
      <c r="AT461" s="199" t="s">
        <v>133</v>
      </c>
      <c r="AU461" s="199" t="s">
        <v>84</v>
      </c>
      <c r="AV461" s="11" t="s">
        <v>84</v>
      </c>
      <c r="AW461" s="11" t="s">
        <v>35</v>
      </c>
      <c r="AX461" s="11" t="s">
        <v>74</v>
      </c>
      <c r="AY461" s="199" t="s">
        <v>122</v>
      </c>
    </row>
    <row r="462" spans="2:65" s="11" customFormat="1" x14ac:dyDescent="0.2">
      <c r="B462" s="189"/>
      <c r="C462" s="190"/>
      <c r="D462" s="186" t="s">
        <v>133</v>
      </c>
      <c r="E462" s="191" t="s">
        <v>19</v>
      </c>
      <c r="F462" s="192" t="s">
        <v>716</v>
      </c>
      <c r="G462" s="190"/>
      <c r="H462" s="193">
        <v>1</v>
      </c>
      <c r="I462" s="194"/>
      <c r="J462" s="190"/>
      <c r="K462" s="190"/>
      <c r="L462" s="195"/>
      <c r="M462" s="196"/>
      <c r="N462" s="197"/>
      <c r="O462" s="197"/>
      <c r="P462" s="197"/>
      <c r="Q462" s="197"/>
      <c r="R462" s="197"/>
      <c r="S462" s="197"/>
      <c r="T462" s="198"/>
      <c r="AT462" s="199" t="s">
        <v>133</v>
      </c>
      <c r="AU462" s="199" t="s">
        <v>84</v>
      </c>
      <c r="AV462" s="11" t="s">
        <v>84</v>
      </c>
      <c r="AW462" s="11" t="s">
        <v>35</v>
      </c>
      <c r="AX462" s="11" t="s">
        <v>74</v>
      </c>
      <c r="AY462" s="199" t="s">
        <v>122</v>
      </c>
    </row>
    <row r="463" spans="2:65" s="11" customFormat="1" x14ac:dyDescent="0.2">
      <c r="B463" s="189"/>
      <c r="C463" s="190"/>
      <c r="D463" s="186" t="s">
        <v>133</v>
      </c>
      <c r="E463" s="191" t="s">
        <v>19</v>
      </c>
      <c r="F463" s="192" t="s">
        <v>717</v>
      </c>
      <c r="G463" s="190"/>
      <c r="H463" s="193">
        <v>1</v>
      </c>
      <c r="I463" s="194"/>
      <c r="J463" s="190"/>
      <c r="K463" s="190"/>
      <c r="L463" s="195"/>
      <c r="M463" s="196"/>
      <c r="N463" s="197"/>
      <c r="O463" s="197"/>
      <c r="P463" s="197"/>
      <c r="Q463" s="197"/>
      <c r="R463" s="197"/>
      <c r="S463" s="197"/>
      <c r="T463" s="198"/>
      <c r="AT463" s="199" t="s">
        <v>133</v>
      </c>
      <c r="AU463" s="199" t="s">
        <v>84</v>
      </c>
      <c r="AV463" s="11" t="s">
        <v>84</v>
      </c>
      <c r="AW463" s="11" t="s">
        <v>35</v>
      </c>
      <c r="AX463" s="11" t="s">
        <v>74</v>
      </c>
      <c r="AY463" s="199" t="s">
        <v>122</v>
      </c>
    </row>
    <row r="464" spans="2:65" s="13" customFormat="1" x14ac:dyDescent="0.2">
      <c r="B464" s="211"/>
      <c r="C464" s="212"/>
      <c r="D464" s="186" t="s">
        <v>133</v>
      </c>
      <c r="E464" s="213" t="s">
        <v>19</v>
      </c>
      <c r="F464" s="214" t="s">
        <v>718</v>
      </c>
      <c r="G464" s="212"/>
      <c r="H464" s="215">
        <v>7</v>
      </c>
      <c r="I464" s="216"/>
      <c r="J464" s="212"/>
      <c r="K464" s="212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133</v>
      </c>
      <c r="AU464" s="221" t="s">
        <v>84</v>
      </c>
      <c r="AV464" s="13" t="s">
        <v>140</v>
      </c>
      <c r="AW464" s="13" t="s">
        <v>35</v>
      </c>
      <c r="AX464" s="13" t="s">
        <v>74</v>
      </c>
      <c r="AY464" s="221" t="s">
        <v>122</v>
      </c>
    </row>
    <row r="465" spans="2:51" s="11" customFormat="1" x14ac:dyDescent="0.2">
      <c r="B465" s="189"/>
      <c r="C465" s="190"/>
      <c r="D465" s="186" t="s">
        <v>133</v>
      </c>
      <c r="E465" s="191" t="s">
        <v>19</v>
      </c>
      <c r="F465" s="192" t="s">
        <v>719</v>
      </c>
      <c r="G465" s="190"/>
      <c r="H465" s="193">
        <v>3</v>
      </c>
      <c r="I465" s="194"/>
      <c r="J465" s="190"/>
      <c r="K465" s="190"/>
      <c r="L465" s="195"/>
      <c r="M465" s="196"/>
      <c r="N465" s="197"/>
      <c r="O465" s="197"/>
      <c r="P465" s="197"/>
      <c r="Q465" s="197"/>
      <c r="R465" s="197"/>
      <c r="S465" s="197"/>
      <c r="T465" s="198"/>
      <c r="AT465" s="199" t="s">
        <v>133</v>
      </c>
      <c r="AU465" s="199" t="s">
        <v>84</v>
      </c>
      <c r="AV465" s="11" t="s">
        <v>84</v>
      </c>
      <c r="AW465" s="11" t="s">
        <v>35</v>
      </c>
      <c r="AX465" s="11" t="s">
        <v>74</v>
      </c>
      <c r="AY465" s="199" t="s">
        <v>122</v>
      </c>
    </row>
    <row r="466" spans="2:51" s="11" customFormat="1" x14ac:dyDescent="0.2">
      <c r="B466" s="189"/>
      <c r="C466" s="190"/>
      <c r="D466" s="186" t="s">
        <v>133</v>
      </c>
      <c r="E466" s="191" t="s">
        <v>19</v>
      </c>
      <c r="F466" s="192" t="s">
        <v>720</v>
      </c>
      <c r="G466" s="190"/>
      <c r="H466" s="193">
        <v>1</v>
      </c>
      <c r="I466" s="194"/>
      <c r="J466" s="190"/>
      <c r="K466" s="190"/>
      <c r="L466" s="195"/>
      <c r="M466" s="196"/>
      <c r="N466" s="197"/>
      <c r="O466" s="197"/>
      <c r="P466" s="197"/>
      <c r="Q466" s="197"/>
      <c r="R466" s="197"/>
      <c r="S466" s="197"/>
      <c r="T466" s="198"/>
      <c r="AT466" s="199" t="s">
        <v>133</v>
      </c>
      <c r="AU466" s="199" t="s">
        <v>84</v>
      </c>
      <c r="AV466" s="11" t="s">
        <v>84</v>
      </c>
      <c r="AW466" s="11" t="s">
        <v>35</v>
      </c>
      <c r="AX466" s="11" t="s">
        <v>74</v>
      </c>
      <c r="AY466" s="199" t="s">
        <v>122</v>
      </c>
    </row>
    <row r="467" spans="2:51" s="11" customFormat="1" x14ac:dyDescent="0.2">
      <c r="B467" s="189"/>
      <c r="C467" s="190"/>
      <c r="D467" s="186" t="s">
        <v>133</v>
      </c>
      <c r="E467" s="191" t="s">
        <v>19</v>
      </c>
      <c r="F467" s="192" t="s">
        <v>721</v>
      </c>
      <c r="G467" s="190"/>
      <c r="H467" s="193">
        <v>1</v>
      </c>
      <c r="I467" s="194"/>
      <c r="J467" s="190"/>
      <c r="K467" s="190"/>
      <c r="L467" s="195"/>
      <c r="M467" s="196"/>
      <c r="N467" s="197"/>
      <c r="O467" s="197"/>
      <c r="P467" s="197"/>
      <c r="Q467" s="197"/>
      <c r="R467" s="197"/>
      <c r="S467" s="197"/>
      <c r="T467" s="198"/>
      <c r="AT467" s="199" t="s">
        <v>133</v>
      </c>
      <c r="AU467" s="199" t="s">
        <v>84</v>
      </c>
      <c r="AV467" s="11" t="s">
        <v>84</v>
      </c>
      <c r="AW467" s="11" t="s">
        <v>35</v>
      </c>
      <c r="AX467" s="11" t="s">
        <v>74</v>
      </c>
      <c r="AY467" s="199" t="s">
        <v>122</v>
      </c>
    </row>
    <row r="468" spans="2:51" s="11" customFormat="1" x14ac:dyDescent="0.2">
      <c r="B468" s="189"/>
      <c r="C468" s="190"/>
      <c r="D468" s="186" t="s">
        <v>133</v>
      </c>
      <c r="E468" s="191" t="s">
        <v>19</v>
      </c>
      <c r="F468" s="192" t="s">
        <v>716</v>
      </c>
      <c r="G468" s="190"/>
      <c r="H468" s="193">
        <v>1</v>
      </c>
      <c r="I468" s="194"/>
      <c r="J468" s="190"/>
      <c r="K468" s="190"/>
      <c r="L468" s="195"/>
      <c r="M468" s="196"/>
      <c r="N468" s="197"/>
      <c r="O468" s="197"/>
      <c r="P468" s="197"/>
      <c r="Q468" s="197"/>
      <c r="R468" s="197"/>
      <c r="S468" s="197"/>
      <c r="T468" s="198"/>
      <c r="AT468" s="199" t="s">
        <v>133</v>
      </c>
      <c r="AU468" s="199" t="s">
        <v>84</v>
      </c>
      <c r="AV468" s="11" t="s">
        <v>84</v>
      </c>
      <c r="AW468" s="11" t="s">
        <v>35</v>
      </c>
      <c r="AX468" s="11" t="s">
        <v>74</v>
      </c>
      <c r="AY468" s="199" t="s">
        <v>122</v>
      </c>
    </row>
    <row r="469" spans="2:51" s="11" customFormat="1" x14ac:dyDescent="0.2">
      <c r="B469" s="189"/>
      <c r="C469" s="190"/>
      <c r="D469" s="186" t="s">
        <v>133</v>
      </c>
      <c r="E469" s="191" t="s">
        <v>19</v>
      </c>
      <c r="F469" s="192" t="s">
        <v>722</v>
      </c>
      <c r="G469" s="190"/>
      <c r="H469" s="193">
        <v>1</v>
      </c>
      <c r="I469" s="194"/>
      <c r="J469" s="190"/>
      <c r="K469" s="190"/>
      <c r="L469" s="195"/>
      <c r="M469" s="196"/>
      <c r="N469" s="197"/>
      <c r="O469" s="197"/>
      <c r="P469" s="197"/>
      <c r="Q469" s="197"/>
      <c r="R469" s="197"/>
      <c r="S469" s="197"/>
      <c r="T469" s="198"/>
      <c r="AT469" s="199" t="s">
        <v>133</v>
      </c>
      <c r="AU469" s="199" t="s">
        <v>84</v>
      </c>
      <c r="AV469" s="11" t="s">
        <v>84</v>
      </c>
      <c r="AW469" s="11" t="s">
        <v>35</v>
      </c>
      <c r="AX469" s="11" t="s">
        <v>74</v>
      </c>
      <c r="AY469" s="199" t="s">
        <v>122</v>
      </c>
    </row>
    <row r="470" spans="2:51" s="11" customFormat="1" x14ac:dyDescent="0.2">
      <c r="B470" s="189"/>
      <c r="C470" s="190"/>
      <c r="D470" s="186" t="s">
        <v>133</v>
      </c>
      <c r="E470" s="191" t="s">
        <v>19</v>
      </c>
      <c r="F470" s="192" t="s">
        <v>716</v>
      </c>
      <c r="G470" s="190"/>
      <c r="H470" s="193">
        <v>1</v>
      </c>
      <c r="I470" s="194"/>
      <c r="J470" s="190"/>
      <c r="K470" s="190"/>
      <c r="L470" s="195"/>
      <c r="M470" s="196"/>
      <c r="N470" s="197"/>
      <c r="O470" s="197"/>
      <c r="P470" s="197"/>
      <c r="Q470" s="197"/>
      <c r="R470" s="197"/>
      <c r="S470" s="197"/>
      <c r="T470" s="198"/>
      <c r="AT470" s="199" t="s">
        <v>133</v>
      </c>
      <c r="AU470" s="199" t="s">
        <v>84</v>
      </c>
      <c r="AV470" s="11" t="s">
        <v>84</v>
      </c>
      <c r="AW470" s="11" t="s">
        <v>35</v>
      </c>
      <c r="AX470" s="11" t="s">
        <v>74</v>
      </c>
      <c r="AY470" s="199" t="s">
        <v>122</v>
      </c>
    </row>
    <row r="471" spans="2:51" s="11" customFormat="1" x14ac:dyDescent="0.2">
      <c r="B471" s="189"/>
      <c r="C471" s="190"/>
      <c r="D471" s="186" t="s">
        <v>133</v>
      </c>
      <c r="E471" s="191" t="s">
        <v>19</v>
      </c>
      <c r="F471" s="192" t="s">
        <v>723</v>
      </c>
      <c r="G471" s="190"/>
      <c r="H471" s="193">
        <v>2</v>
      </c>
      <c r="I471" s="194"/>
      <c r="J471" s="190"/>
      <c r="K471" s="190"/>
      <c r="L471" s="195"/>
      <c r="M471" s="196"/>
      <c r="N471" s="197"/>
      <c r="O471" s="197"/>
      <c r="P471" s="197"/>
      <c r="Q471" s="197"/>
      <c r="R471" s="197"/>
      <c r="S471" s="197"/>
      <c r="T471" s="198"/>
      <c r="AT471" s="199" t="s">
        <v>133</v>
      </c>
      <c r="AU471" s="199" t="s">
        <v>84</v>
      </c>
      <c r="AV471" s="11" t="s">
        <v>84</v>
      </c>
      <c r="AW471" s="11" t="s">
        <v>35</v>
      </c>
      <c r="AX471" s="11" t="s">
        <v>74</v>
      </c>
      <c r="AY471" s="199" t="s">
        <v>122</v>
      </c>
    </row>
    <row r="472" spans="2:51" s="11" customFormat="1" x14ac:dyDescent="0.2">
      <c r="B472" s="189"/>
      <c r="C472" s="190"/>
      <c r="D472" s="186" t="s">
        <v>133</v>
      </c>
      <c r="E472" s="191" t="s">
        <v>19</v>
      </c>
      <c r="F472" s="192" t="s">
        <v>724</v>
      </c>
      <c r="G472" s="190"/>
      <c r="H472" s="193">
        <v>1</v>
      </c>
      <c r="I472" s="194"/>
      <c r="J472" s="190"/>
      <c r="K472" s="190"/>
      <c r="L472" s="195"/>
      <c r="M472" s="196"/>
      <c r="N472" s="197"/>
      <c r="O472" s="197"/>
      <c r="P472" s="197"/>
      <c r="Q472" s="197"/>
      <c r="R472" s="197"/>
      <c r="S472" s="197"/>
      <c r="T472" s="198"/>
      <c r="AT472" s="199" t="s">
        <v>133</v>
      </c>
      <c r="AU472" s="199" t="s">
        <v>84</v>
      </c>
      <c r="AV472" s="11" t="s">
        <v>84</v>
      </c>
      <c r="AW472" s="11" t="s">
        <v>35</v>
      </c>
      <c r="AX472" s="11" t="s">
        <v>74</v>
      </c>
      <c r="AY472" s="199" t="s">
        <v>122</v>
      </c>
    </row>
    <row r="473" spans="2:51" s="11" customFormat="1" x14ac:dyDescent="0.2">
      <c r="B473" s="189"/>
      <c r="C473" s="190"/>
      <c r="D473" s="186" t="s">
        <v>133</v>
      </c>
      <c r="E473" s="191" t="s">
        <v>19</v>
      </c>
      <c r="F473" s="192" t="s">
        <v>725</v>
      </c>
      <c r="G473" s="190"/>
      <c r="H473" s="193">
        <v>1</v>
      </c>
      <c r="I473" s="194"/>
      <c r="J473" s="190"/>
      <c r="K473" s="190"/>
      <c r="L473" s="195"/>
      <c r="M473" s="196"/>
      <c r="N473" s="197"/>
      <c r="O473" s="197"/>
      <c r="P473" s="197"/>
      <c r="Q473" s="197"/>
      <c r="R473" s="197"/>
      <c r="S473" s="197"/>
      <c r="T473" s="198"/>
      <c r="AT473" s="199" t="s">
        <v>133</v>
      </c>
      <c r="AU473" s="199" t="s">
        <v>84</v>
      </c>
      <c r="AV473" s="11" t="s">
        <v>84</v>
      </c>
      <c r="AW473" s="11" t="s">
        <v>35</v>
      </c>
      <c r="AX473" s="11" t="s">
        <v>74</v>
      </c>
      <c r="AY473" s="199" t="s">
        <v>122</v>
      </c>
    </row>
    <row r="474" spans="2:51" s="11" customFormat="1" x14ac:dyDescent="0.2">
      <c r="B474" s="189"/>
      <c r="C474" s="190"/>
      <c r="D474" s="186" t="s">
        <v>133</v>
      </c>
      <c r="E474" s="191" t="s">
        <v>19</v>
      </c>
      <c r="F474" s="192" t="s">
        <v>726</v>
      </c>
      <c r="G474" s="190"/>
      <c r="H474" s="193">
        <v>1</v>
      </c>
      <c r="I474" s="194"/>
      <c r="J474" s="190"/>
      <c r="K474" s="190"/>
      <c r="L474" s="195"/>
      <c r="M474" s="196"/>
      <c r="N474" s="197"/>
      <c r="O474" s="197"/>
      <c r="P474" s="197"/>
      <c r="Q474" s="197"/>
      <c r="R474" s="197"/>
      <c r="S474" s="197"/>
      <c r="T474" s="198"/>
      <c r="AT474" s="199" t="s">
        <v>133</v>
      </c>
      <c r="AU474" s="199" t="s">
        <v>84</v>
      </c>
      <c r="AV474" s="11" t="s">
        <v>84</v>
      </c>
      <c r="AW474" s="11" t="s">
        <v>35</v>
      </c>
      <c r="AX474" s="11" t="s">
        <v>74</v>
      </c>
      <c r="AY474" s="199" t="s">
        <v>122</v>
      </c>
    </row>
    <row r="475" spans="2:51" s="11" customFormat="1" x14ac:dyDescent="0.2">
      <c r="B475" s="189"/>
      <c r="C475" s="190"/>
      <c r="D475" s="186" t="s">
        <v>133</v>
      </c>
      <c r="E475" s="191" t="s">
        <v>19</v>
      </c>
      <c r="F475" s="192" t="s">
        <v>727</v>
      </c>
      <c r="G475" s="190"/>
      <c r="H475" s="193">
        <v>1</v>
      </c>
      <c r="I475" s="194"/>
      <c r="J475" s="190"/>
      <c r="K475" s="190"/>
      <c r="L475" s="195"/>
      <c r="M475" s="196"/>
      <c r="N475" s="197"/>
      <c r="O475" s="197"/>
      <c r="P475" s="197"/>
      <c r="Q475" s="197"/>
      <c r="R475" s="197"/>
      <c r="S475" s="197"/>
      <c r="T475" s="198"/>
      <c r="AT475" s="199" t="s">
        <v>133</v>
      </c>
      <c r="AU475" s="199" t="s">
        <v>84</v>
      </c>
      <c r="AV475" s="11" t="s">
        <v>84</v>
      </c>
      <c r="AW475" s="11" t="s">
        <v>35</v>
      </c>
      <c r="AX475" s="11" t="s">
        <v>74</v>
      </c>
      <c r="AY475" s="199" t="s">
        <v>122</v>
      </c>
    </row>
    <row r="476" spans="2:51" s="13" customFormat="1" x14ac:dyDescent="0.2">
      <c r="B476" s="211"/>
      <c r="C476" s="212"/>
      <c r="D476" s="186" t="s">
        <v>133</v>
      </c>
      <c r="E476" s="213" t="s">
        <v>19</v>
      </c>
      <c r="F476" s="214" t="s">
        <v>728</v>
      </c>
      <c r="G476" s="212"/>
      <c r="H476" s="215">
        <v>14</v>
      </c>
      <c r="I476" s="216"/>
      <c r="J476" s="212"/>
      <c r="K476" s="212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133</v>
      </c>
      <c r="AU476" s="221" t="s">
        <v>84</v>
      </c>
      <c r="AV476" s="13" t="s">
        <v>140</v>
      </c>
      <c r="AW476" s="13" t="s">
        <v>35</v>
      </c>
      <c r="AX476" s="13" t="s">
        <v>74</v>
      </c>
      <c r="AY476" s="221" t="s">
        <v>122</v>
      </c>
    </row>
    <row r="477" spans="2:51" s="11" customFormat="1" x14ac:dyDescent="0.2">
      <c r="B477" s="189"/>
      <c r="C477" s="190"/>
      <c r="D477" s="186" t="s">
        <v>133</v>
      </c>
      <c r="E477" s="191" t="s">
        <v>19</v>
      </c>
      <c r="F477" s="192" t="s">
        <v>729</v>
      </c>
      <c r="G477" s="190"/>
      <c r="H477" s="193">
        <v>1</v>
      </c>
      <c r="I477" s="194"/>
      <c r="J477" s="190"/>
      <c r="K477" s="190"/>
      <c r="L477" s="195"/>
      <c r="M477" s="196"/>
      <c r="N477" s="197"/>
      <c r="O477" s="197"/>
      <c r="P477" s="197"/>
      <c r="Q477" s="197"/>
      <c r="R477" s="197"/>
      <c r="S477" s="197"/>
      <c r="T477" s="198"/>
      <c r="AT477" s="199" t="s">
        <v>133</v>
      </c>
      <c r="AU477" s="199" t="s">
        <v>84</v>
      </c>
      <c r="AV477" s="11" t="s">
        <v>84</v>
      </c>
      <c r="AW477" s="11" t="s">
        <v>35</v>
      </c>
      <c r="AX477" s="11" t="s">
        <v>74</v>
      </c>
      <c r="AY477" s="199" t="s">
        <v>122</v>
      </c>
    </row>
    <row r="478" spans="2:51" s="11" customFormat="1" x14ac:dyDescent="0.2">
      <c r="B478" s="189"/>
      <c r="C478" s="190"/>
      <c r="D478" s="186" t="s">
        <v>133</v>
      </c>
      <c r="E478" s="191" t="s">
        <v>19</v>
      </c>
      <c r="F478" s="192" t="s">
        <v>726</v>
      </c>
      <c r="G478" s="190"/>
      <c r="H478" s="193">
        <v>1</v>
      </c>
      <c r="I478" s="194"/>
      <c r="J478" s="190"/>
      <c r="K478" s="190"/>
      <c r="L478" s="195"/>
      <c r="M478" s="196"/>
      <c r="N478" s="197"/>
      <c r="O478" s="197"/>
      <c r="P478" s="197"/>
      <c r="Q478" s="197"/>
      <c r="R478" s="197"/>
      <c r="S478" s="197"/>
      <c r="T478" s="198"/>
      <c r="AT478" s="199" t="s">
        <v>133</v>
      </c>
      <c r="AU478" s="199" t="s">
        <v>84</v>
      </c>
      <c r="AV478" s="11" t="s">
        <v>84</v>
      </c>
      <c r="AW478" s="11" t="s">
        <v>35</v>
      </c>
      <c r="AX478" s="11" t="s">
        <v>74</v>
      </c>
      <c r="AY478" s="199" t="s">
        <v>122</v>
      </c>
    </row>
    <row r="479" spans="2:51" s="11" customFormat="1" x14ac:dyDescent="0.2">
      <c r="B479" s="189"/>
      <c r="C479" s="190"/>
      <c r="D479" s="186" t="s">
        <v>133</v>
      </c>
      <c r="E479" s="191" t="s">
        <v>19</v>
      </c>
      <c r="F479" s="192" t="s">
        <v>730</v>
      </c>
      <c r="G479" s="190"/>
      <c r="H479" s="193">
        <v>1</v>
      </c>
      <c r="I479" s="194"/>
      <c r="J479" s="190"/>
      <c r="K479" s="190"/>
      <c r="L479" s="195"/>
      <c r="M479" s="196"/>
      <c r="N479" s="197"/>
      <c r="O479" s="197"/>
      <c r="P479" s="197"/>
      <c r="Q479" s="197"/>
      <c r="R479" s="197"/>
      <c r="S479" s="197"/>
      <c r="T479" s="198"/>
      <c r="AT479" s="199" t="s">
        <v>133</v>
      </c>
      <c r="AU479" s="199" t="s">
        <v>84</v>
      </c>
      <c r="AV479" s="11" t="s">
        <v>84</v>
      </c>
      <c r="AW479" s="11" t="s">
        <v>35</v>
      </c>
      <c r="AX479" s="11" t="s">
        <v>74</v>
      </c>
      <c r="AY479" s="199" t="s">
        <v>122</v>
      </c>
    </row>
    <row r="480" spans="2:51" s="11" customFormat="1" x14ac:dyDescent="0.2">
      <c r="B480" s="189"/>
      <c r="C480" s="190"/>
      <c r="D480" s="186" t="s">
        <v>133</v>
      </c>
      <c r="E480" s="191" t="s">
        <v>19</v>
      </c>
      <c r="F480" s="192" t="s">
        <v>716</v>
      </c>
      <c r="G480" s="190"/>
      <c r="H480" s="193">
        <v>1</v>
      </c>
      <c r="I480" s="194"/>
      <c r="J480" s="190"/>
      <c r="K480" s="190"/>
      <c r="L480" s="195"/>
      <c r="M480" s="196"/>
      <c r="N480" s="197"/>
      <c r="O480" s="197"/>
      <c r="P480" s="197"/>
      <c r="Q480" s="197"/>
      <c r="R480" s="197"/>
      <c r="S480" s="197"/>
      <c r="T480" s="198"/>
      <c r="AT480" s="199" t="s">
        <v>133</v>
      </c>
      <c r="AU480" s="199" t="s">
        <v>84</v>
      </c>
      <c r="AV480" s="11" t="s">
        <v>84</v>
      </c>
      <c r="AW480" s="11" t="s">
        <v>35</v>
      </c>
      <c r="AX480" s="11" t="s">
        <v>74</v>
      </c>
      <c r="AY480" s="199" t="s">
        <v>122</v>
      </c>
    </row>
    <row r="481" spans="2:65" s="13" customFormat="1" x14ac:dyDescent="0.2">
      <c r="B481" s="211"/>
      <c r="C481" s="212"/>
      <c r="D481" s="186" t="s">
        <v>133</v>
      </c>
      <c r="E481" s="213" t="s">
        <v>19</v>
      </c>
      <c r="F481" s="214" t="s">
        <v>731</v>
      </c>
      <c r="G481" s="212"/>
      <c r="H481" s="215">
        <v>4</v>
      </c>
      <c r="I481" s="216"/>
      <c r="J481" s="212"/>
      <c r="K481" s="212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133</v>
      </c>
      <c r="AU481" s="221" t="s">
        <v>84</v>
      </c>
      <c r="AV481" s="13" t="s">
        <v>140</v>
      </c>
      <c r="AW481" s="13" t="s">
        <v>35</v>
      </c>
      <c r="AX481" s="13" t="s">
        <v>74</v>
      </c>
      <c r="AY481" s="221" t="s">
        <v>122</v>
      </c>
    </row>
    <row r="482" spans="2:65" s="12" customFormat="1" x14ac:dyDescent="0.2">
      <c r="B482" s="200"/>
      <c r="C482" s="201"/>
      <c r="D482" s="186" t="s">
        <v>133</v>
      </c>
      <c r="E482" s="202" t="s">
        <v>19</v>
      </c>
      <c r="F482" s="203" t="s">
        <v>153</v>
      </c>
      <c r="G482" s="201"/>
      <c r="H482" s="204">
        <v>25</v>
      </c>
      <c r="I482" s="205"/>
      <c r="J482" s="201"/>
      <c r="K482" s="201"/>
      <c r="L482" s="206"/>
      <c r="M482" s="207"/>
      <c r="N482" s="208"/>
      <c r="O482" s="208"/>
      <c r="P482" s="208"/>
      <c r="Q482" s="208"/>
      <c r="R482" s="208"/>
      <c r="S482" s="208"/>
      <c r="T482" s="209"/>
      <c r="AT482" s="210" t="s">
        <v>133</v>
      </c>
      <c r="AU482" s="210" t="s">
        <v>84</v>
      </c>
      <c r="AV482" s="12" t="s">
        <v>129</v>
      </c>
      <c r="AW482" s="12" t="s">
        <v>35</v>
      </c>
      <c r="AX482" s="12" t="s">
        <v>82</v>
      </c>
      <c r="AY482" s="210" t="s">
        <v>122</v>
      </c>
    </row>
    <row r="483" spans="2:65" s="1" customFormat="1" ht="16.5" customHeight="1" x14ac:dyDescent="0.2">
      <c r="B483" s="34"/>
      <c r="C483" s="222" t="s">
        <v>732</v>
      </c>
      <c r="D483" s="222" t="s">
        <v>351</v>
      </c>
      <c r="E483" s="223" t="s">
        <v>733</v>
      </c>
      <c r="F483" s="224" t="s">
        <v>734</v>
      </c>
      <c r="G483" s="225" t="s">
        <v>137</v>
      </c>
      <c r="H483" s="226">
        <v>7</v>
      </c>
      <c r="I483" s="227"/>
      <c r="J483" s="228">
        <f>ROUND(I483*H483,2)</f>
        <v>0</v>
      </c>
      <c r="K483" s="224" t="s">
        <v>128</v>
      </c>
      <c r="L483" s="229"/>
      <c r="M483" s="230" t="s">
        <v>19</v>
      </c>
      <c r="N483" s="231" t="s">
        <v>45</v>
      </c>
      <c r="O483" s="60"/>
      <c r="P483" s="183">
        <f>O483*H483</f>
        <v>0</v>
      </c>
      <c r="Q483" s="183">
        <v>4.0000000000000001E-3</v>
      </c>
      <c r="R483" s="183">
        <f>Q483*H483</f>
        <v>2.8000000000000001E-2</v>
      </c>
      <c r="S483" s="183">
        <v>0</v>
      </c>
      <c r="T483" s="184">
        <f>S483*H483</f>
        <v>0</v>
      </c>
      <c r="AR483" s="17" t="s">
        <v>183</v>
      </c>
      <c r="AT483" s="17" t="s">
        <v>351</v>
      </c>
      <c r="AU483" s="17" t="s">
        <v>84</v>
      </c>
      <c r="AY483" s="17" t="s">
        <v>122</v>
      </c>
      <c r="BE483" s="185">
        <f>IF(N483="základní",J483,0)</f>
        <v>0</v>
      </c>
      <c r="BF483" s="185">
        <f>IF(N483="snížená",J483,0)</f>
        <v>0</v>
      </c>
      <c r="BG483" s="185">
        <f>IF(N483="zákl. přenesená",J483,0)</f>
        <v>0</v>
      </c>
      <c r="BH483" s="185">
        <f>IF(N483="sníž. přenesená",J483,0)</f>
        <v>0</v>
      </c>
      <c r="BI483" s="185">
        <f>IF(N483="nulová",J483,0)</f>
        <v>0</v>
      </c>
      <c r="BJ483" s="17" t="s">
        <v>82</v>
      </c>
      <c r="BK483" s="185">
        <f>ROUND(I483*H483,2)</f>
        <v>0</v>
      </c>
      <c r="BL483" s="17" t="s">
        <v>129</v>
      </c>
      <c r="BM483" s="17" t="s">
        <v>735</v>
      </c>
    </row>
    <row r="484" spans="2:65" s="11" customFormat="1" x14ac:dyDescent="0.2">
      <c r="B484" s="189"/>
      <c r="C484" s="190"/>
      <c r="D484" s="186" t="s">
        <v>133</v>
      </c>
      <c r="E484" s="191" t="s">
        <v>19</v>
      </c>
      <c r="F484" s="192" t="s">
        <v>715</v>
      </c>
      <c r="G484" s="190"/>
      <c r="H484" s="193">
        <v>1</v>
      </c>
      <c r="I484" s="194"/>
      <c r="J484" s="190"/>
      <c r="K484" s="190"/>
      <c r="L484" s="195"/>
      <c r="M484" s="196"/>
      <c r="N484" s="197"/>
      <c r="O484" s="197"/>
      <c r="P484" s="197"/>
      <c r="Q484" s="197"/>
      <c r="R484" s="197"/>
      <c r="S484" s="197"/>
      <c r="T484" s="198"/>
      <c r="AT484" s="199" t="s">
        <v>133</v>
      </c>
      <c r="AU484" s="199" t="s">
        <v>84</v>
      </c>
      <c r="AV484" s="11" t="s">
        <v>84</v>
      </c>
      <c r="AW484" s="11" t="s">
        <v>35</v>
      </c>
      <c r="AX484" s="11" t="s">
        <v>74</v>
      </c>
      <c r="AY484" s="199" t="s">
        <v>122</v>
      </c>
    </row>
    <row r="485" spans="2:65" s="13" customFormat="1" x14ac:dyDescent="0.2">
      <c r="B485" s="211"/>
      <c r="C485" s="212"/>
      <c r="D485" s="186" t="s">
        <v>133</v>
      </c>
      <c r="E485" s="213" t="s">
        <v>19</v>
      </c>
      <c r="F485" s="214" t="s">
        <v>718</v>
      </c>
      <c r="G485" s="212"/>
      <c r="H485" s="215">
        <v>1</v>
      </c>
      <c r="I485" s="216"/>
      <c r="J485" s="212"/>
      <c r="K485" s="212"/>
      <c r="L485" s="217"/>
      <c r="M485" s="218"/>
      <c r="N485" s="219"/>
      <c r="O485" s="219"/>
      <c r="P485" s="219"/>
      <c r="Q485" s="219"/>
      <c r="R485" s="219"/>
      <c r="S485" s="219"/>
      <c r="T485" s="220"/>
      <c r="AT485" s="221" t="s">
        <v>133</v>
      </c>
      <c r="AU485" s="221" t="s">
        <v>84</v>
      </c>
      <c r="AV485" s="13" t="s">
        <v>140</v>
      </c>
      <c r="AW485" s="13" t="s">
        <v>35</v>
      </c>
      <c r="AX485" s="13" t="s">
        <v>74</v>
      </c>
      <c r="AY485" s="221" t="s">
        <v>122</v>
      </c>
    </row>
    <row r="486" spans="2:65" s="11" customFormat="1" x14ac:dyDescent="0.2">
      <c r="B486" s="189"/>
      <c r="C486" s="190"/>
      <c r="D486" s="186" t="s">
        <v>133</v>
      </c>
      <c r="E486" s="191" t="s">
        <v>19</v>
      </c>
      <c r="F486" s="192" t="s">
        <v>719</v>
      </c>
      <c r="G486" s="190"/>
      <c r="H486" s="193">
        <v>3</v>
      </c>
      <c r="I486" s="194"/>
      <c r="J486" s="190"/>
      <c r="K486" s="190"/>
      <c r="L486" s="195"/>
      <c r="M486" s="196"/>
      <c r="N486" s="197"/>
      <c r="O486" s="197"/>
      <c r="P486" s="197"/>
      <c r="Q486" s="197"/>
      <c r="R486" s="197"/>
      <c r="S486" s="197"/>
      <c r="T486" s="198"/>
      <c r="AT486" s="199" t="s">
        <v>133</v>
      </c>
      <c r="AU486" s="199" t="s">
        <v>84</v>
      </c>
      <c r="AV486" s="11" t="s">
        <v>84</v>
      </c>
      <c r="AW486" s="11" t="s">
        <v>35</v>
      </c>
      <c r="AX486" s="11" t="s">
        <v>74</v>
      </c>
      <c r="AY486" s="199" t="s">
        <v>122</v>
      </c>
    </row>
    <row r="487" spans="2:65" s="11" customFormat="1" x14ac:dyDescent="0.2">
      <c r="B487" s="189"/>
      <c r="C487" s="190"/>
      <c r="D487" s="186" t="s">
        <v>133</v>
      </c>
      <c r="E487" s="191" t="s">
        <v>19</v>
      </c>
      <c r="F487" s="192" t="s">
        <v>726</v>
      </c>
      <c r="G487" s="190"/>
      <c r="H487" s="193">
        <v>1</v>
      </c>
      <c r="I487" s="194"/>
      <c r="J487" s="190"/>
      <c r="K487" s="190"/>
      <c r="L487" s="195"/>
      <c r="M487" s="196"/>
      <c r="N487" s="197"/>
      <c r="O487" s="197"/>
      <c r="P487" s="197"/>
      <c r="Q487" s="197"/>
      <c r="R487" s="197"/>
      <c r="S487" s="197"/>
      <c r="T487" s="198"/>
      <c r="AT487" s="199" t="s">
        <v>133</v>
      </c>
      <c r="AU487" s="199" t="s">
        <v>84</v>
      </c>
      <c r="AV487" s="11" t="s">
        <v>84</v>
      </c>
      <c r="AW487" s="11" t="s">
        <v>35</v>
      </c>
      <c r="AX487" s="11" t="s">
        <v>74</v>
      </c>
      <c r="AY487" s="199" t="s">
        <v>122</v>
      </c>
    </row>
    <row r="488" spans="2:65" s="11" customFormat="1" x14ac:dyDescent="0.2">
      <c r="B488" s="189"/>
      <c r="C488" s="190"/>
      <c r="D488" s="186" t="s">
        <v>133</v>
      </c>
      <c r="E488" s="191" t="s">
        <v>19</v>
      </c>
      <c r="F488" s="192" t="s">
        <v>727</v>
      </c>
      <c r="G488" s="190"/>
      <c r="H488" s="193">
        <v>1</v>
      </c>
      <c r="I488" s="194"/>
      <c r="J488" s="190"/>
      <c r="K488" s="190"/>
      <c r="L488" s="195"/>
      <c r="M488" s="196"/>
      <c r="N488" s="197"/>
      <c r="O488" s="197"/>
      <c r="P488" s="197"/>
      <c r="Q488" s="197"/>
      <c r="R488" s="197"/>
      <c r="S488" s="197"/>
      <c r="T488" s="198"/>
      <c r="AT488" s="199" t="s">
        <v>133</v>
      </c>
      <c r="AU488" s="199" t="s">
        <v>84</v>
      </c>
      <c r="AV488" s="11" t="s">
        <v>84</v>
      </c>
      <c r="AW488" s="11" t="s">
        <v>35</v>
      </c>
      <c r="AX488" s="11" t="s">
        <v>74</v>
      </c>
      <c r="AY488" s="199" t="s">
        <v>122</v>
      </c>
    </row>
    <row r="489" spans="2:65" s="13" customFormat="1" x14ac:dyDescent="0.2">
      <c r="B489" s="211"/>
      <c r="C489" s="212"/>
      <c r="D489" s="186" t="s">
        <v>133</v>
      </c>
      <c r="E489" s="213" t="s">
        <v>19</v>
      </c>
      <c r="F489" s="214" t="s">
        <v>728</v>
      </c>
      <c r="G489" s="212"/>
      <c r="H489" s="215">
        <v>5</v>
      </c>
      <c r="I489" s="216"/>
      <c r="J489" s="212"/>
      <c r="K489" s="212"/>
      <c r="L489" s="217"/>
      <c r="M489" s="218"/>
      <c r="N489" s="219"/>
      <c r="O489" s="219"/>
      <c r="P489" s="219"/>
      <c r="Q489" s="219"/>
      <c r="R489" s="219"/>
      <c r="S489" s="219"/>
      <c r="T489" s="220"/>
      <c r="AT489" s="221" t="s">
        <v>133</v>
      </c>
      <c r="AU489" s="221" t="s">
        <v>84</v>
      </c>
      <c r="AV489" s="13" t="s">
        <v>140</v>
      </c>
      <c r="AW489" s="13" t="s">
        <v>35</v>
      </c>
      <c r="AX489" s="13" t="s">
        <v>74</v>
      </c>
      <c r="AY489" s="221" t="s">
        <v>122</v>
      </c>
    </row>
    <row r="490" spans="2:65" s="11" customFormat="1" x14ac:dyDescent="0.2">
      <c r="B490" s="189"/>
      <c r="C490" s="190"/>
      <c r="D490" s="186" t="s">
        <v>133</v>
      </c>
      <c r="E490" s="191" t="s">
        <v>19</v>
      </c>
      <c r="F490" s="192" t="s">
        <v>726</v>
      </c>
      <c r="G490" s="190"/>
      <c r="H490" s="193">
        <v>1</v>
      </c>
      <c r="I490" s="194"/>
      <c r="J490" s="190"/>
      <c r="K490" s="190"/>
      <c r="L490" s="195"/>
      <c r="M490" s="196"/>
      <c r="N490" s="197"/>
      <c r="O490" s="197"/>
      <c r="P490" s="197"/>
      <c r="Q490" s="197"/>
      <c r="R490" s="197"/>
      <c r="S490" s="197"/>
      <c r="T490" s="198"/>
      <c r="AT490" s="199" t="s">
        <v>133</v>
      </c>
      <c r="AU490" s="199" t="s">
        <v>84</v>
      </c>
      <c r="AV490" s="11" t="s">
        <v>84</v>
      </c>
      <c r="AW490" s="11" t="s">
        <v>35</v>
      </c>
      <c r="AX490" s="11" t="s">
        <v>74</v>
      </c>
      <c r="AY490" s="199" t="s">
        <v>122</v>
      </c>
    </row>
    <row r="491" spans="2:65" s="13" customFormat="1" x14ac:dyDescent="0.2">
      <c r="B491" s="211"/>
      <c r="C491" s="212"/>
      <c r="D491" s="186" t="s">
        <v>133</v>
      </c>
      <c r="E491" s="213" t="s">
        <v>19</v>
      </c>
      <c r="F491" s="214" t="s">
        <v>731</v>
      </c>
      <c r="G491" s="212"/>
      <c r="H491" s="215">
        <v>1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133</v>
      </c>
      <c r="AU491" s="221" t="s">
        <v>84</v>
      </c>
      <c r="AV491" s="13" t="s">
        <v>140</v>
      </c>
      <c r="AW491" s="13" t="s">
        <v>35</v>
      </c>
      <c r="AX491" s="13" t="s">
        <v>74</v>
      </c>
      <c r="AY491" s="221" t="s">
        <v>122</v>
      </c>
    </row>
    <row r="492" spans="2:65" s="12" customFormat="1" x14ac:dyDescent="0.2">
      <c r="B492" s="200"/>
      <c r="C492" s="201"/>
      <c r="D492" s="186" t="s">
        <v>133</v>
      </c>
      <c r="E492" s="202" t="s">
        <v>19</v>
      </c>
      <c r="F492" s="203" t="s">
        <v>153</v>
      </c>
      <c r="G492" s="201"/>
      <c r="H492" s="204">
        <v>7</v>
      </c>
      <c r="I492" s="205"/>
      <c r="J492" s="201"/>
      <c r="K492" s="201"/>
      <c r="L492" s="206"/>
      <c r="M492" s="207"/>
      <c r="N492" s="208"/>
      <c r="O492" s="208"/>
      <c r="P492" s="208"/>
      <c r="Q492" s="208"/>
      <c r="R492" s="208"/>
      <c r="S492" s="208"/>
      <c r="T492" s="209"/>
      <c r="AT492" s="210" t="s">
        <v>133</v>
      </c>
      <c r="AU492" s="210" t="s">
        <v>84</v>
      </c>
      <c r="AV492" s="12" t="s">
        <v>129</v>
      </c>
      <c r="AW492" s="12" t="s">
        <v>35</v>
      </c>
      <c r="AX492" s="12" t="s">
        <v>82</v>
      </c>
      <c r="AY492" s="210" t="s">
        <v>122</v>
      </c>
    </row>
    <row r="493" spans="2:65" s="1" customFormat="1" ht="16.5" customHeight="1" x14ac:dyDescent="0.2">
      <c r="B493" s="34"/>
      <c r="C493" s="222" t="s">
        <v>736</v>
      </c>
      <c r="D493" s="222" t="s">
        <v>351</v>
      </c>
      <c r="E493" s="223" t="s">
        <v>737</v>
      </c>
      <c r="F493" s="224" t="s">
        <v>738</v>
      </c>
      <c r="G493" s="225" t="s">
        <v>137</v>
      </c>
      <c r="H493" s="226">
        <v>1</v>
      </c>
      <c r="I493" s="227"/>
      <c r="J493" s="228">
        <f>ROUND(I493*H493,2)</f>
        <v>0</v>
      </c>
      <c r="K493" s="224" t="s">
        <v>128</v>
      </c>
      <c r="L493" s="229"/>
      <c r="M493" s="230" t="s">
        <v>19</v>
      </c>
      <c r="N493" s="231" t="s">
        <v>45</v>
      </c>
      <c r="O493" s="60"/>
      <c r="P493" s="183">
        <f>O493*H493</f>
        <v>0</v>
      </c>
      <c r="Q493" s="183">
        <v>4.0000000000000001E-3</v>
      </c>
      <c r="R493" s="183">
        <f>Q493*H493</f>
        <v>4.0000000000000001E-3</v>
      </c>
      <c r="S493" s="183">
        <v>0</v>
      </c>
      <c r="T493" s="184">
        <f>S493*H493</f>
        <v>0</v>
      </c>
      <c r="AR493" s="17" t="s">
        <v>183</v>
      </c>
      <c r="AT493" s="17" t="s">
        <v>351</v>
      </c>
      <c r="AU493" s="17" t="s">
        <v>84</v>
      </c>
      <c r="AY493" s="17" t="s">
        <v>122</v>
      </c>
      <c r="BE493" s="185">
        <f>IF(N493="základní",J493,0)</f>
        <v>0</v>
      </c>
      <c r="BF493" s="185">
        <f>IF(N493="snížená",J493,0)</f>
        <v>0</v>
      </c>
      <c r="BG493" s="185">
        <f>IF(N493="zákl. přenesená",J493,0)</f>
        <v>0</v>
      </c>
      <c r="BH493" s="185">
        <f>IF(N493="sníž. přenesená",J493,0)</f>
        <v>0</v>
      </c>
      <c r="BI493" s="185">
        <f>IF(N493="nulová",J493,0)</f>
        <v>0</v>
      </c>
      <c r="BJ493" s="17" t="s">
        <v>82</v>
      </c>
      <c r="BK493" s="185">
        <f>ROUND(I493*H493,2)</f>
        <v>0</v>
      </c>
      <c r="BL493" s="17" t="s">
        <v>129</v>
      </c>
      <c r="BM493" s="17" t="s">
        <v>739</v>
      </c>
    </row>
    <row r="494" spans="2:65" s="11" customFormat="1" x14ac:dyDescent="0.2">
      <c r="B494" s="189"/>
      <c r="C494" s="190"/>
      <c r="D494" s="186" t="s">
        <v>133</v>
      </c>
      <c r="E494" s="191" t="s">
        <v>19</v>
      </c>
      <c r="F494" s="192" t="s">
        <v>721</v>
      </c>
      <c r="G494" s="190"/>
      <c r="H494" s="193">
        <v>1</v>
      </c>
      <c r="I494" s="194"/>
      <c r="J494" s="190"/>
      <c r="K494" s="190"/>
      <c r="L494" s="195"/>
      <c r="M494" s="196"/>
      <c r="N494" s="197"/>
      <c r="O494" s="197"/>
      <c r="P494" s="197"/>
      <c r="Q494" s="197"/>
      <c r="R494" s="197"/>
      <c r="S494" s="197"/>
      <c r="T494" s="198"/>
      <c r="AT494" s="199" t="s">
        <v>133</v>
      </c>
      <c r="AU494" s="199" t="s">
        <v>84</v>
      </c>
      <c r="AV494" s="11" t="s">
        <v>84</v>
      </c>
      <c r="AW494" s="11" t="s">
        <v>35</v>
      </c>
      <c r="AX494" s="11" t="s">
        <v>74</v>
      </c>
      <c r="AY494" s="199" t="s">
        <v>122</v>
      </c>
    </row>
    <row r="495" spans="2:65" s="12" customFormat="1" x14ac:dyDescent="0.2">
      <c r="B495" s="200"/>
      <c r="C495" s="201"/>
      <c r="D495" s="186" t="s">
        <v>133</v>
      </c>
      <c r="E495" s="202" t="s">
        <v>19</v>
      </c>
      <c r="F495" s="203" t="s">
        <v>153</v>
      </c>
      <c r="G495" s="201"/>
      <c r="H495" s="204">
        <v>1</v>
      </c>
      <c r="I495" s="205"/>
      <c r="J495" s="201"/>
      <c r="K495" s="201"/>
      <c r="L495" s="206"/>
      <c r="M495" s="207"/>
      <c r="N495" s="208"/>
      <c r="O495" s="208"/>
      <c r="P495" s="208"/>
      <c r="Q495" s="208"/>
      <c r="R495" s="208"/>
      <c r="S495" s="208"/>
      <c r="T495" s="209"/>
      <c r="AT495" s="210" t="s">
        <v>133</v>
      </c>
      <c r="AU495" s="210" t="s">
        <v>84</v>
      </c>
      <c r="AV495" s="12" t="s">
        <v>129</v>
      </c>
      <c r="AW495" s="12" t="s">
        <v>35</v>
      </c>
      <c r="AX495" s="12" t="s">
        <v>82</v>
      </c>
      <c r="AY495" s="210" t="s">
        <v>122</v>
      </c>
    </row>
    <row r="496" spans="2:65" s="1" customFormat="1" ht="16.5" customHeight="1" x14ac:dyDescent="0.2">
      <c r="B496" s="34"/>
      <c r="C496" s="222" t="s">
        <v>740</v>
      </c>
      <c r="D496" s="222" t="s">
        <v>351</v>
      </c>
      <c r="E496" s="223" t="s">
        <v>741</v>
      </c>
      <c r="F496" s="224" t="s">
        <v>742</v>
      </c>
      <c r="G496" s="225" t="s">
        <v>137</v>
      </c>
      <c r="H496" s="226">
        <v>3</v>
      </c>
      <c r="I496" s="227"/>
      <c r="J496" s="228">
        <f>ROUND(I496*H496,2)</f>
        <v>0</v>
      </c>
      <c r="K496" s="224" t="s">
        <v>128</v>
      </c>
      <c r="L496" s="229"/>
      <c r="M496" s="230" t="s">
        <v>19</v>
      </c>
      <c r="N496" s="231" t="s">
        <v>45</v>
      </c>
      <c r="O496" s="60"/>
      <c r="P496" s="183">
        <f>O496*H496</f>
        <v>0</v>
      </c>
      <c r="Q496" s="183">
        <v>6.0000000000000001E-3</v>
      </c>
      <c r="R496" s="183">
        <f>Q496*H496</f>
        <v>1.8000000000000002E-2</v>
      </c>
      <c r="S496" s="183">
        <v>0</v>
      </c>
      <c r="T496" s="184">
        <f>S496*H496</f>
        <v>0</v>
      </c>
      <c r="AR496" s="17" t="s">
        <v>183</v>
      </c>
      <c r="AT496" s="17" t="s">
        <v>351</v>
      </c>
      <c r="AU496" s="17" t="s">
        <v>84</v>
      </c>
      <c r="AY496" s="17" t="s">
        <v>122</v>
      </c>
      <c r="BE496" s="185">
        <f>IF(N496="základní",J496,0)</f>
        <v>0</v>
      </c>
      <c r="BF496" s="185">
        <f>IF(N496="snížená",J496,0)</f>
        <v>0</v>
      </c>
      <c r="BG496" s="185">
        <f>IF(N496="zákl. přenesená",J496,0)</f>
        <v>0</v>
      </c>
      <c r="BH496" s="185">
        <f>IF(N496="sníž. přenesená",J496,0)</f>
        <v>0</v>
      </c>
      <c r="BI496" s="185">
        <f>IF(N496="nulová",J496,0)</f>
        <v>0</v>
      </c>
      <c r="BJ496" s="17" t="s">
        <v>82</v>
      </c>
      <c r="BK496" s="185">
        <f>ROUND(I496*H496,2)</f>
        <v>0</v>
      </c>
      <c r="BL496" s="17" t="s">
        <v>129</v>
      </c>
      <c r="BM496" s="17" t="s">
        <v>743</v>
      </c>
    </row>
    <row r="497" spans="2:65" s="11" customFormat="1" x14ac:dyDescent="0.2">
      <c r="B497" s="189"/>
      <c r="C497" s="190"/>
      <c r="D497" s="186" t="s">
        <v>133</v>
      </c>
      <c r="E497" s="191" t="s">
        <v>19</v>
      </c>
      <c r="F497" s="192" t="s">
        <v>714</v>
      </c>
      <c r="G497" s="190"/>
      <c r="H497" s="193">
        <v>1</v>
      </c>
      <c r="I497" s="194"/>
      <c r="J497" s="190"/>
      <c r="K497" s="190"/>
      <c r="L497" s="195"/>
      <c r="M497" s="196"/>
      <c r="N497" s="197"/>
      <c r="O497" s="197"/>
      <c r="P497" s="197"/>
      <c r="Q497" s="197"/>
      <c r="R497" s="197"/>
      <c r="S497" s="197"/>
      <c r="T497" s="198"/>
      <c r="AT497" s="199" t="s">
        <v>133</v>
      </c>
      <c r="AU497" s="199" t="s">
        <v>84</v>
      </c>
      <c r="AV497" s="11" t="s">
        <v>84</v>
      </c>
      <c r="AW497" s="11" t="s">
        <v>35</v>
      </c>
      <c r="AX497" s="11" t="s">
        <v>74</v>
      </c>
      <c r="AY497" s="199" t="s">
        <v>122</v>
      </c>
    </row>
    <row r="498" spans="2:65" s="11" customFormat="1" x14ac:dyDescent="0.2">
      <c r="B498" s="189"/>
      <c r="C498" s="190"/>
      <c r="D498" s="186" t="s">
        <v>133</v>
      </c>
      <c r="E498" s="191" t="s">
        <v>19</v>
      </c>
      <c r="F498" s="192" t="s">
        <v>724</v>
      </c>
      <c r="G498" s="190"/>
      <c r="H498" s="193">
        <v>1</v>
      </c>
      <c r="I498" s="194"/>
      <c r="J498" s="190"/>
      <c r="K498" s="190"/>
      <c r="L498" s="195"/>
      <c r="M498" s="196"/>
      <c r="N498" s="197"/>
      <c r="O498" s="197"/>
      <c r="P498" s="197"/>
      <c r="Q498" s="197"/>
      <c r="R498" s="197"/>
      <c r="S498" s="197"/>
      <c r="T498" s="198"/>
      <c r="AT498" s="199" t="s">
        <v>133</v>
      </c>
      <c r="AU498" s="199" t="s">
        <v>84</v>
      </c>
      <c r="AV498" s="11" t="s">
        <v>84</v>
      </c>
      <c r="AW498" s="11" t="s">
        <v>35</v>
      </c>
      <c r="AX498" s="11" t="s">
        <v>74</v>
      </c>
      <c r="AY498" s="199" t="s">
        <v>122</v>
      </c>
    </row>
    <row r="499" spans="2:65" s="11" customFormat="1" x14ac:dyDescent="0.2">
      <c r="B499" s="189"/>
      <c r="C499" s="190"/>
      <c r="D499" s="186" t="s">
        <v>133</v>
      </c>
      <c r="E499" s="191" t="s">
        <v>19</v>
      </c>
      <c r="F499" s="192" t="s">
        <v>725</v>
      </c>
      <c r="G499" s="190"/>
      <c r="H499" s="193">
        <v>1</v>
      </c>
      <c r="I499" s="194"/>
      <c r="J499" s="190"/>
      <c r="K499" s="190"/>
      <c r="L499" s="195"/>
      <c r="M499" s="196"/>
      <c r="N499" s="197"/>
      <c r="O499" s="197"/>
      <c r="P499" s="197"/>
      <c r="Q499" s="197"/>
      <c r="R499" s="197"/>
      <c r="S499" s="197"/>
      <c r="T499" s="198"/>
      <c r="AT499" s="199" t="s">
        <v>133</v>
      </c>
      <c r="AU499" s="199" t="s">
        <v>84</v>
      </c>
      <c r="AV499" s="11" t="s">
        <v>84</v>
      </c>
      <c r="AW499" s="11" t="s">
        <v>35</v>
      </c>
      <c r="AX499" s="11" t="s">
        <v>74</v>
      </c>
      <c r="AY499" s="199" t="s">
        <v>122</v>
      </c>
    </row>
    <row r="500" spans="2:65" s="12" customFormat="1" x14ac:dyDescent="0.2">
      <c r="B500" s="200"/>
      <c r="C500" s="201"/>
      <c r="D500" s="186" t="s">
        <v>133</v>
      </c>
      <c r="E500" s="202" t="s">
        <v>19</v>
      </c>
      <c r="F500" s="203" t="s">
        <v>153</v>
      </c>
      <c r="G500" s="201"/>
      <c r="H500" s="204">
        <v>3</v>
      </c>
      <c r="I500" s="205"/>
      <c r="J500" s="201"/>
      <c r="K500" s="201"/>
      <c r="L500" s="206"/>
      <c r="M500" s="207"/>
      <c r="N500" s="208"/>
      <c r="O500" s="208"/>
      <c r="P500" s="208"/>
      <c r="Q500" s="208"/>
      <c r="R500" s="208"/>
      <c r="S500" s="208"/>
      <c r="T500" s="209"/>
      <c r="AT500" s="210" t="s">
        <v>133</v>
      </c>
      <c r="AU500" s="210" t="s">
        <v>84</v>
      </c>
      <c r="AV500" s="12" t="s">
        <v>129</v>
      </c>
      <c r="AW500" s="12" t="s">
        <v>35</v>
      </c>
      <c r="AX500" s="12" t="s">
        <v>82</v>
      </c>
      <c r="AY500" s="210" t="s">
        <v>122</v>
      </c>
    </row>
    <row r="501" spans="2:65" s="1" customFormat="1" ht="16.5" customHeight="1" x14ac:dyDescent="0.2">
      <c r="B501" s="34"/>
      <c r="C501" s="222" t="s">
        <v>744</v>
      </c>
      <c r="D501" s="222" t="s">
        <v>351</v>
      </c>
      <c r="E501" s="223" t="s">
        <v>745</v>
      </c>
      <c r="F501" s="224" t="s">
        <v>746</v>
      </c>
      <c r="G501" s="225" t="s">
        <v>137</v>
      </c>
      <c r="H501" s="226">
        <v>14</v>
      </c>
      <c r="I501" s="227"/>
      <c r="J501" s="228">
        <f>ROUND(I501*H501,2)</f>
        <v>0</v>
      </c>
      <c r="K501" s="224" t="s">
        <v>128</v>
      </c>
      <c r="L501" s="229"/>
      <c r="M501" s="230" t="s">
        <v>19</v>
      </c>
      <c r="N501" s="231" t="s">
        <v>45</v>
      </c>
      <c r="O501" s="60"/>
      <c r="P501" s="183">
        <f>O501*H501</f>
        <v>0</v>
      </c>
      <c r="Q501" s="183">
        <v>4.0000000000000001E-3</v>
      </c>
      <c r="R501" s="183">
        <f>Q501*H501</f>
        <v>5.6000000000000001E-2</v>
      </c>
      <c r="S501" s="183">
        <v>0</v>
      </c>
      <c r="T501" s="184">
        <f>S501*H501</f>
        <v>0</v>
      </c>
      <c r="AR501" s="17" t="s">
        <v>183</v>
      </c>
      <c r="AT501" s="17" t="s">
        <v>351</v>
      </c>
      <c r="AU501" s="17" t="s">
        <v>84</v>
      </c>
      <c r="AY501" s="17" t="s">
        <v>122</v>
      </c>
      <c r="BE501" s="185">
        <f>IF(N501="základní",J501,0)</f>
        <v>0</v>
      </c>
      <c r="BF501" s="185">
        <f>IF(N501="snížená",J501,0)</f>
        <v>0</v>
      </c>
      <c r="BG501" s="185">
        <f>IF(N501="zákl. přenesená",J501,0)</f>
        <v>0</v>
      </c>
      <c r="BH501" s="185">
        <f>IF(N501="sníž. přenesená",J501,0)</f>
        <v>0</v>
      </c>
      <c r="BI501" s="185">
        <f>IF(N501="nulová",J501,0)</f>
        <v>0</v>
      </c>
      <c r="BJ501" s="17" t="s">
        <v>82</v>
      </c>
      <c r="BK501" s="185">
        <f>ROUND(I501*H501,2)</f>
        <v>0</v>
      </c>
      <c r="BL501" s="17" t="s">
        <v>129</v>
      </c>
      <c r="BM501" s="17" t="s">
        <v>747</v>
      </c>
    </row>
    <row r="502" spans="2:65" s="11" customFormat="1" x14ac:dyDescent="0.2">
      <c r="B502" s="189"/>
      <c r="C502" s="190"/>
      <c r="D502" s="186" t="s">
        <v>133</v>
      </c>
      <c r="E502" s="191" t="s">
        <v>19</v>
      </c>
      <c r="F502" s="192" t="s">
        <v>711</v>
      </c>
      <c r="G502" s="190"/>
      <c r="H502" s="193">
        <v>1</v>
      </c>
      <c r="I502" s="194"/>
      <c r="J502" s="190"/>
      <c r="K502" s="190"/>
      <c r="L502" s="195"/>
      <c r="M502" s="196"/>
      <c r="N502" s="197"/>
      <c r="O502" s="197"/>
      <c r="P502" s="197"/>
      <c r="Q502" s="197"/>
      <c r="R502" s="197"/>
      <c r="S502" s="197"/>
      <c r="T502" s="198"/>
      <c r="AT502" s="199" t="s">
        <v>133</v>
      </c>
      <c r="AU502" s="199" t="s">
        <v>84</v>
      </c>
      <c r="AV502" s="11" t="s">
        <v>84</v>
      </c>
      <c r="AW502" s="11" t="s">
        <v>35</v>
      </c>
      <c r="AX502" s="11" t="s">
        <v>74</v>
      </c>
      <c r="AY502" s="199" t="s">
        <v>122</v>
      </c>
    </row>
    <row r="503" spans="2:65" s="11" customFormat="1" x14ac:dyDescent="0.2">
      <c r="B503" s="189"/>
      <c r="C503" s="190"/>
      <c r="D503" s="186" t="s">
        <v>133</v>
      </c>
      <c r="E503" s="191" t="s">
        <v>19</v>
      </c>
      <c r="F503" s="192" t="s">
        <v>712</v>
      </c>
      <c r="G503" s="190"/>
      <c r="H503" s="193">
        <v>1</v>
      </c>
      <c r="I503" s="194"/>
      <c r="J503" s="190"/>
      <c r="K503" s="190"/>
      <c r="L503" s="195"/>
      <c r="M503" s="196"/>
      <c r="N503" s="197"/>
      <c r="O503" s="197"/>
      <c r="P503" s="197"/>
      <c r="Q503" s="197"/>
      <c r="R503" s="197"/>
      <c r="S503" s="197"/>
      <c r="T503" s="198"/>
      <c r="AT503" s="199" t="s">
        <v>133</v>
      </c>
      <c r="AU503" s="199" t="s">
        <v>84</v>
      </c>
      <c r="AV503" s="11" t="s">
        <v>84</v>
      </c>
      <c r="AW503" s="11" t="s">
        <v>35</v>
      </c>
      <c r="AX503" s="11" t="s">
        <v>74</v>
      </c>
      <c r="AY503" s="199" t="s">
        <v>122</v>
      </c>
    </row>
    <row r="504" spans="2:65" s="11" customFormat="1" x14ac:dyDescent="0.2">
      <c r="B504" s="189"/>
      <c r="C504" s="190"/>
      <c r="D504" s="186" t="s">
        <v>133</v>
      </c>
      <c r="E504" s="191" t="s">
        <v>19</v>
      </c>
      <c r="F504" s="192" t="s">
        <v>713</v>
      </c>
      <c r="G504" s="190"/>
      <c r="H504" s="193">
        <v>1</v>
      </c>
      <c r="I504" s="194"/>
      <c r="J504" s="190"/>
      <c r="K504" s="190"/>
      <c r="L504" s="195"/>
      <c r="M504" s="196"/>
      <c r="N504" s="197"/>
      <c r="O504" s="197"/>
      <c r="P504" s="197"/>
      <c r="Q504" s="197"/>
      <c r="R504" s="197"/>
      <c r="S504" s="197"/>
      <c r="T504" s="198"/>
      <c r="AT504" s="199" t="s">
        <v>133</v>
      </c>
      <c r="AU504" s="199" t="s">
        <v>84</v>
      </c>
      <c r="AV504" s="11" t="s">
        <v>84</v>
      </c>
      <c r="AW504" s="11" t="s">
        <v>35</v>
      </c>
      <c r="AX504" s="11" t="s">
        <v>74</v>
      </c>
      <c r="AY504" s="199" t="s">
        <v>122</v>
      </c>
    </row>
    <row r="505" spans="2:65" s="11" customFormat="1" x14ac:dyDescent="0.2">
      <c r="B505" s="189"/>
      <c r="C505" s="190"/>
      <c r="D505" s="186" t="s">
        <v>133</v>
      </c>
      <c r="E505" s="191" t="s">
        <v>19</v>
      </c>
      <c r="F505" s="192" t="s">
        <v>716</v>
      </c>
      <c r="G505" s="190"/>
      <c r="H505" s="193">
        <v>1</v>
      </c>
      <c r="I505" s="194"/>
      <c r="J505" s="190"/>
      <c r="K505" s="190"/>
      <c r="L505" s="195"/>
      <c r="M505" s="196"/>
      <c r="N505" s="197"/>
      <c r="O505" s="197"/>
      <c r="P505" s="197"/>
      <c r="Q505" s="197"/>
      <c r="R505" s="197"/>
      <c r="S505" s="197"/>
      <c r="T505" s="198"/>
      <c r="AT505" s="199" t="s">
        <v>133</v>
      </c>
      <c r="AU505" s="199" t="s">
        <v>84</v>
      </c>
      <c r="AV505" s="11" t="s">
        <v>84</v>
      </c>
      <c r="AW505" s="11" t="s">
        <v>35</v>
      </c>
      <c r="AX505" s="11" t="s">
        <v>74</v>
      </c>
      <c r="AY505" s="199" t="s">
        <v>122</v>
      </c>
    </row>
    <row r="506" spans="2:65" s="11" customFormat="1" x14ac:dyDescent="0.2">
      <c r="B506" s="189"/>
      <c r="C506" s="190"/>
      <c r="D506" s="186" t="s">
        <v>133</v>
      </c>
      <c r="E506" s="191" t="s">
        <v>19</v>
      </c>
      <c r="F506" s="192" t="s">
        <v>717</v>
      </c>
      <c r="G506" s="190"/>
      <c r="H506" s="193">
        <v>1</v>
      </c>
      <c r="I506" s="194"/>
      <c r="J506" s="190"/>
      <c r="K506" s="190"/>
      <c r="L506" s="195"/>
      <c r="M506" s="196"/>
      <c r="N506" s="197"/>
      <c r="O506" s="197"/>
      <c r="P506" s="197"/>
      <c r="Q506" s="197"/>
      <c r="R506" s="197"/>
      <c r="S506" s="197"/>
      <c r="T506" s="198"/>
      <c r="AT506" s="199" t="s">
        <v>133</v>
      </c>
      <c r="AU506" s="199" t="s">
        <v>84</v>
      </c>
      <c r="AV506" s="11" t="s">
        <v>84</v>
      </c>
      <c r="AW506" s="11" t="s">
        <v>35</v>
      </c>
      <c r="AX506" s="11" t="s">
        <v>74</v>
      </c>
      <c r="AY506" s="199" t="s">
        <v>122</v>
      </c>
    </row>
    <row r="507" spans="2:65" s="11" customFormat="1" x14ac:dyDescent="0.2">
      <c r="B507" s="189"/>
      <c r="C507" s="190"/>
      <c r="D507" s="186" t="s">
        <v>133</v>
      </c>
      <c r="E507" s="191" t="s">
        <v>19</v>
      </c>
      <c r="F507" s="192" t="s">
        <v>720</v>
      </c>
      <c r="G507" s="190"/>
      <c r="H507" s="193">
        <v>1</v>
      </c>
      <c r="I507" s="194"/>
      <c r="J507" s="190"/>
      <c r="K507" s="190"/>
      <c r="L507" s="195"/>
      <c r="M507" s="196"/>
      <c r="N507" s="197"/>
      <c r="O507" s="197"/>
      <c r="P507" s="197"/>
      <c r="Q507" s="197"/>
      <c r="R507" s="197"/>
      <c r="S507" s="197"/>
      <c r="T507" s="198"/>
      <c r="AT507" s="199" t="s">
        <v>133</v>
      </c>
      <c r="AU507" s="199" t="s">
        <v>84</v>
      </c>
      <c r="AV507" s="11" t="s">
        <v>84</v>
      </c>
      <c r="AW507" s="11" t="s">
        <v>35</v>
      </c>
      <c r="AX507" s="11" t="s">
        <v>74</v>
      </c>
      <c r="AY507" s="199" t="s">
        <v>122</v>
      </c>
    </row>
    <row r="508" spans="2:65" s="11" customFormat="1" x14ac:dyDescent="0.2">
      <c r="B508" s="189"/>
      <c r="C508" s="190"/>
      <c r="D508" s="186" t="s">
        <v>133</v>
      </c>
      <c r="E508" s="191" t="s">
        <v>19</v>
      </c>
      <c r="F508" s="192" t="s">
        <v>716</v>
      </c>
      <c r="G508" s="190"/>
      <c r="H508" s="193">
        <v>1</v>
      </c>
      <c r="I508" s="194"/>
      <c r="J508" s="190"/>
      <c r="K508" s="190"/>
      <c r="L508" s="195"/>
      <c r="M508" s="196"/>
      <c r="N508" s="197"/>
      <c r="O508" s="197"/>
      <c r="P508" s="197"/>
      <c r="Q508" s="197"/>
      <c r="R508" s="197"/>
      <c r="S508" s="197"/>
      <c r="T508" s="198"/>
      <c r="AT508" s="199" t="s">
        <v>133</v>
      </c>
      <c r="AU508" s="199" t="s">
        <v>84</v>
      </c>
      <c r="AV508" s="11" t="s">
        <v>84</v>
      </c>
      <c r="AW508" s="11" t="s">
        <v>35</v>
      </c>
      <c r="AX508" s="11" t="s">
        <v>74</v>
      </c>
      <c r="AY508" s="199" t="s">
        <v>122</v>
      </c>
    </row>
    <row r="509" spans="2:65" s="11" customFormat="1" x14ac:dyDescent="0.2">
      <c r="B509" s="189"/>
      <c r="C509" s="190"/>
      <c r="D509" s="186" t="s">
        <v>133</v>
      </c>
      <c r="E509" s="191" t="s">
        <v>19</v>
      </c>
      <c r="F509" s="192" t="s">
        <v>722</v>
      </c>
      <c r="G509" s="190"/>
      <c r="H509" s="193">
        <v>1</v>
      </c>
      <c r="I509" s="194"/>
      <c r="J509" s="190"/>
      <c r="K509" s="190"/>
      <c r="L509" s="195"/>
      <c r="M509" s="196"/>
      <c r="N509" s="197"/>
      <c r="O509" s="197"/>
      <c r="P509" s="197"/>
      <c r="Q509" s="197"/>
      <c r="R509" s="197"/>
      <c r="S509" s="197"/>
      <c r="T509" s="198"/>
      <c r="AT509" s="199" t="s">
        <v>133</v>
      </c>
      <c r="AU509" s="199" t="s">
        <v>84</v>
      </c>
      <c r="AV509" s="11" t="s">
        <v>84</v>
      </c>
      <c r="AW509" s="11" t="s">
        <v>35</v>
      </c>
      <c r="AX509" s="11" t="s">
        <v>74</v>
      </c>
      <c r="AY509" s="199" t="s">
        <v>122</v>
      </c>
    </row>
    <row r="510" spans="2:65" s="11" customFormat="1" x14ac:dyDescent="0.2">
      <c r="B510" s="189"/>
      <c r="C510" s="190"/>
      <c r="D510" s="186" t="s">
        <v>133</v>
      </c>
      <c r="E510" s="191" t="s">
        <v>19</v>
      </c>
      <c r="F510" s="192" t="s">
        <v>716</v>
      </c>
      <c r="G510" s="190"/>
      <c r="H510" s="193">
        <v>1</v>
      </c>
      <c r="I510" s="194"/>
      <c r="J510" s="190"/>
      <c r="K510" s="190"/>
      <c r="L510" s="195"/>
      <c r="M510" s="196"/>
      <c r="N510" s="197"/>
      <c r="O510" s="197"/>
      <c r="P510" s="197"/>
      <c r="Q510" s="197"/>
      <c r="R510" s="197"/>
      <c r="S510" s="197"/>
      <c r="T510" s="198"/>
      <c r="AT510" s="199" t="s">
        <v>133</v>
      </c>
      <c r="AU510" s="199" t="s">
        <v>84</v>
      </c>
      <c r="AV510" s="11" t="s">
        <v>84</v>
      </c>
      <c r="AW510" s="11" t="s">
        <v>35</v>
      </c>
      <c r="AX510" s="11" t="s">
        <v>74</v>
      </c>
      <c r="AY510" s="199" t="s">
        <v>122</v>
      </c>
    </row>
    <row r="511" spans="2:65" s="11" customFormat="1" x14ac:dyDescent="0.2">
      <c r="B511" s="189"/>
      <c r="C511" s="190"/>
      <c r="D511" s="186" t="s">
        <v>133</v>
      </c>
      <c r="E511" s="191" t="s">
        <v>19</v>
      </c>
      <c r="F511" s="192" t="s">
        <v>723</v>
      </c>
      <c r="G511" s="190"/>
      <c r="H511" s="193">
        <v>2</v>
      </c>
      <c r="I511" s="194"/>
      <c r="J511" s="190"/>
      <c r="K511" s="190"/>
      <c r="L511" s="195"/>
      <c r="M511" s="196"/>
      <c r="N511" s="197"/>
      <c r="O511" s="197"/>
      <c r="P511" s="197"/>
      <c r="Q511" s="197"/>
      <c r="R511" s="197"/>
      <c r="S511" s="197"/>
      <c r="T511" s="198"/>
      <c r="AT511" s="199" t="s">
        <v>133</v>
      </c>
      <c r="AU511" s="199" t="s">
        <v>84</v>
      </c>
      <c r="AV511" s="11" t="s">
        <v>84</v>
      </c>
      <c r="AW511" s="11" t="s">
        <v>35</v>
      </c>
      <c r="AX511" s="11" t="s">
        <v>74</v>
      </c>
      <c r="AY511" s="199" t="s">
        <v>122</v>
      </c>
    </row>
    <row r="512" spans="2:65" s="11" customFormat="1" x14ac:dyDescent="0.2">
      <c r="B512" s="189"/>
      <c r="C512" s="190"/>
      <c r="D512" s="186" t="s">
        <v>133</v>
      </c>
      <c r="E512" s="191" t="s">
        <v>19</v>
      </c>
      <c r="F512" s="192" t="s">
        <v>729</v>
      </c>
      <c r="G512" s="190"/>
      <c r="H512" s="193">
        <v>1</v>
      </c>
      <c r="I512" s="194"/>
      <c r="J512" s="190"/>
      <c r="K512" s="190"/>
      <c r="L512" s="195"/>
      <c r="M512" s="196"/>
      <c r="N512" s="197"/>
      <c r="O512" s="197"/>
      <c r="P512" s="197"/>
      <c r="Q512" s="197"/>
      <c r="R512" s="197"/>
      <c r="S512" s="197"/>
      <c r="T512" s="198"/>
      <c r="AT512" s="199" t="s">
        <v>133</v>
      </c>
      <c r="AU512" s="199" t="s">
        <v>84</v>
      </c>
      <c r="AV512" s="11" t="s">
        <v>84</v>
      </c>
      <c r="AW512" s="11" t="s">
        <v>35</v>
      </c>
      <c r="AX512" s="11" t="s">
        <v>74</v>
      </c>
      <c r="AY512" s="199" t="s">
        <v>122</v>
      </c>
    </row>
    <row r="513" spans="2:65" s="11" customFormat="1" x14ac:dyDescent="0.2">
      <c r="B513" s="189"/>
      <c r="C513" s="190"/>
      <c r="D513" s="186" t="s">
        <v>133</v>
      </c>
      <c r="E513" s="191" t="s">
        <v>19</v>
      </c>
      <c r="F513" s="192" t="s">
        <v>730</v>
      </c>
      <c r="G513" s="190"/>
      <c r="H513" s="193">
        <v>1</v>
      </c>
      <c r="I513" s="194"/>
      <c r="J513" s="190"/>
      <c r="K513" s="190"/>
      <c r="L513" s="195"/>
      <c r="M513" s="196"/>
      <c r="N513" s="197"/>
      <c r="O513" s="197"/>
      <c r="P513" s="197"/>
      <c r="Q513" s="197"/>
      <c r="R513" s="197"/>
      <c r="S513" s="197"/>
      <c r="T513" s="198"/>
      <c r="AT513" s="199" t="s">
        <v>133</v>
      </c>
      <c r="AU513" s="199" t="s">
        <v>84</v>
      </c>
      <c r="AV513" s="11" t="s">
        <v>84</v>
      </c>
      <c r="AW513" s="11" t="s">
        <v>35</v>
      </c>
      <c r="AX513" s="11" t="s">
        <v>74</v>
      </c>
      <c r="AY513" s="199" t="s">
        <v>122</v>
      </c>
    </row>
    <row r="514" spans="2:65" s="11" customFormat="1" x14ac:dyDescent="0.2">
      <c r="B514" s="189"/>
      <c r="C514" s="190"/>
      <c r="D514" s="186" t="s">
        <v>133</v>
      </c>
      <c r="E514" s="191" t="s">
        <v>19</v>
      </c>
      <c r="F514" s="192" t="s">
        <v>716</v>
      </c>
      <c r="G514" s="190"/>
      <c r="H514" s="193">
        <v>1</v>
      </c>
      <c r="I514" s="194"/>
      <c r="J514" s="190"/>
      <c r="K514" s="190"/>
      <c r="L514" s="195"/>
      <c r="M514" s="196"/>
      <c r="N514" s="197"/>
      <c r="O514" s="197"/>
      <c r="P514" s="197"/>
      <c r="Q514" s="197"/>
      <c r="R514" s="197"/>
      <c r="S514" s="197"/>
      <c r="T514" s="198"/>
      <c r="AT514" s="199" t="s">
        <v>133</v>
      </c>
      <c r="AU514" s="199" t="s">
        <v>84</v>
      </c>
      <c r="AV514" s="11" t="s">
        <v>84</v>
      </c>
      <c r="AW514" s="11" t="s">
        <v>35</v>
      </c>
      <c r="AX514" s="11" t="s">
        <v>74</v>
      </c>
      <c r="AY514" s="199" t="s">
        <v>122</v>
      </c>
    </row>
    <row r="515" spans="2:65" s="12" customFormat="1" x14ac:dyDescent="0.2">
      <c r="B515" s="200"/>
      <c r="C515" s="201"/>
      <c r="D515" s="186" t="s">
        <v>133</v>
      </c>
      <c r="E515" s="202" t="s">
        <v>19</v>
      </c>
      <c r="F515" s="203" t="s">
        <v>153</v>
      </c>
      <c r="G515" s="201"/>
      <c r="H515" s="204">
        <v>14</v>
      </c>
      <c r="I515" s="205"/>
      <c r="J515" s="201"/>
      <c r="K515" s="201"/>
      <c r="L515" s="206"/>
      <c r="M515" s="207"/>
      <c r="N515" s="208"/>
      <c r="O515" s="208"/>
      <c r="P515" s="208"/>
      <c r="Q515" s="208"/>
      <c r="R515" s="208"/>
      <c r="S515" s="208"/>
      <c r="T515" s="209"/>
      <c r="AT515" s="210" t="s">
        <v>133</v>
      </c>
      <c r="AU515" s="210" t="s">
        <v>84</v>
      </c>
      <c r="AV515" s="12" t="s">
        <v>129</v>
      </c>
      <c r="AW515" s="12" t="s">
        <v>35</v>
      </c>
      <c r="AX515" s="12" t="s">
        <v>82</v>
      </c>
      <c r="AY515" s="210" t="s">
        <v>122</v>
      </c>
    </row>
    <row r="516" spans="2:65" s="1" customFormat="1" ht="16.5" customHeight="1" x14ac:dyDescent="0.2">
      <c r="B516" s="34"/>
      <c r="C516" s="174" t="s">
        <v>748</v>
      </c>
      <c r="D516" s="174" t="s">
        <v>124</v>
      </c>
      <c r="E516" s="175" t="s">
        <v>749</v>
      </c>
      <c r="F516" s="176" t="s">
        <v>750</v>
      </c>
      <c r="G516" s="177" t="s">
        <v>137</v>
      </c>
      <c r="H516" s="178">
        <v>18</v>
      </c>
      <c r="I516" s="179"/>
      <c r="J516" s="180">
        <f>ROUND(I516*H516,2)</f>
        <v>0</v>
      </c>
      <c r="K516" s="176" t="s">
        <v>128</v>
      </c>
      <c r="L516" s="38"/>
      <c r="M516" s="181" t="s">
        <v>19</v>
      </c>
      <c r="N516" s="182" t="s">
        <v>45</v>
      </c>
      <c r="O516" s="60"/>
      <c r="P516" s="183">
        <f>O516*H516</f>
        <v>0</v>
      </c>
      <c r="Q516" s="183">
        <v>0.11241</v>
      </c>
      <c r="R516" s="183">
        <f>Q516*H516</f>
        <v>2.02338</v>
      </c>
      <c r="S516" s="183">
        <v>0</v>
      </c>
      <c r="T516" s="184">
        <f>S516*H516</f>
        <v>0</v>
      </c>
      <c r="AR516" s="17" t="s">
        <v>129</v>
      </c>
      <c r="AT516" s="17" t="s">
        <v>124</v>
      </c>
      <c r="AU516" s="17" t="s">
        <v>84</v>
      </c>
      <c r="AY516" s="17" t="s">
        <v>122</v>
      </c>
      <c r="BE516" s="185">
        <f>IF(N516="základní",J516,0)</f>
        <v>0</v>
      </c>
      <c r="BF516" s="185">
        <f>IF(N516="snížená",J516,0)</f>
        <v>0</v>
      </c>
      <c r="BG516" s="185">
        <f>IF(N516="zákl. přenesená",J516,0)</f>
        <v>0</v>
      </c>
      <c r="BH516" s="185">
        <f>IF(N516="sníž. přenesená",J516,0)</f>
        <v>0</v>
      </c>
      <c r="BI516" s="185">
        <f>IF(N516="nulová",J516,0)</f>
        <v>0</v>
      </c>
      <c r="BJ516" s="17" t="s">
        <v>82</v>
      </c>
      <c r="BK516" s="185">
        <f>ROUND(I516*H516,2)</f>
        <v>0</v>
      </c>
      <c r="BL516" s="17" t="s">
        <v>129</v>
      </c>
      <c r="BM516" s="17" t="s">
        <v>751</v>
      </c>
    </row>
    <row r="517" spans="2:65" s="1" customFormat="1" ht="97.5" x14ac:dyDescent="0.2">
      <c r="B517" s="34"/>
      <c r="C517" s="35"/>
      <c r="D517" s="186" t="s">
        <v>131</v>
      </c>
      <c r="E517" s="35"/>
      <c r="F517" s="187" t="s">
        <v>752</v>
      </c>
      <c r="G517" s="35"/>
      <c r="H517" s="35"/>
      <c r="I517" s="103"/>
      <c r="J517" s="35"/>
      <c r="K517" s="35"/>
      <c r="L517" s="38"/>
      <c r="M517" s="188"/>
      <c r="N517" s="60"/>
      <c r="O517" s="60"/>
      <c r="P517" s="60"/>
      <c r="Q517" s="60"/>
      <c r="R517" s="60"/>
      <c r="S517" s="60"/>
      <c r="T517" s="61"/>
      <c r="AT517" s="17" t="s">
        <v>131</v>
      </c>
      <c r="AU517" s="17" t="s">
        <v>84</v>
      </c>
    </row>
    <row r="518" spans="2:65" s="11" customFormat="1" x14ac:dyDescent="0.2">
      <c r="B518" s="189"/>
      <c r="C518" s="190"/>
      <c r="D518" s="186" t="s">
        <v>133</v>
      </c>
      <c r="E518" s="191" t="s">
        <v>19</v>
      </c>
      <c r="F518" s="192" t="s">
        <v>753</v>
      </c>
      <c r="G518" s="190"/>
      <c r="H518" s="193">
        <v>6</v>
      </c>
      <c r="I518" s="194"/>
      <c r="J518" s="190"/>
      <c r="K518" s="190"/>
      <c r="L518" s="195"/>
      <c r="M518" s="196"/>
      <c r="N518" s="197"/>
      <c r="O518" s="197"/>
      <c r="P518" s="197"/>
      <c r="Q518" s="197"/>
      <c r="R518" s="197"/>
      <c r="S518" s="197"/>
      <c r="T518" s="198"/>
      <c r="AT518" s="199" t="s">
        <v>133</v>
      </c>
      <c r="AU518" s="199" t="s">
        <v>84</v>
      </c>
      <c r="AV518" s="11" t="s">
        <v>84</v>
      </c>
      <c r="AW518" s="11" t="s">
        <v>35</v>
      </c>
      <c r="AX518" s="11" t="s">
        <v>74</v>
      </c>
      <c r="AY518" s="199" t="s">
        <v>122</v>
      </c>
    </row>
    <row r="519" spans="2:65" s="11" customFormat="1" x14ac:dyDescent="0.2">
      <c r="B519" s="189"/>
      <c r="C519" s="190"/>
      <c r="D519" s="186" t="s">
        <v>133</v>
      </c>
      <c r="E519" s="191" t="s">
        <v>19</v>
      </c>
      <c r="F519" s="192" t="s">
        <v>754</v>
      </c>
      <c r="G519" s="190"/>
      <c r="H519" s="193">
        <v>5</v>
      </c>
      <c r="I519" s="194"/>
      <c r="J519" s="190"/>
      <c r="K519" s="190"/>
      <c r="L519" s="195"/>
      <c r="M519" s="196"/>
      <c r="N519" s="197"/>
      <c r="O519" s="197"/>
      <c r="P519" s="197"/>
      <c r="Q519" s="197"/>
      <c r="R519" s="197"/>
      <c r="S519" s="197"/>
      <c r="T519" s="198"/>
      <c r="AT519" s="199" t="s">
        <v>133</v>
      </c>
      <c r="AU519" s="199" t="s">
        <v>84</v>
      </c>
      <c r="AV519" s="11" t="s">
        <v>84</v>
      </c>
      <c r="AW519" s="11" t="s">
        <v>35</v>
      </c>
      <c r="AX519" s="11" t="s">
        <v>74</v>
      </c>
      <c r="AY519" s="199" t="s">
        <v>122</v>
      </c>
    </row>
    <row r="520" spans="2:65" s="11" customFormat="1" x14ac:dyDescent="0.2">
      <c r="B520" s="189"/>
      <c r="C520" s="190"/>
      <c r="D520" s="186" t="s">
        <v>133</v>
      </c>
      <c r="E520" s="191" t="s">
        <v>19</v>
      </c>
      <c r="F520" s="192" t="s">
        <v>755</v>
      </c>
      <c r="G520" s="190"/>
      <c r="H520" s="193">
        <v>5</v>
      </c>
      <c r="I520" s="194"/>
      <c r="J520" s="190"/>
      <c r="K520" s="190"/>
      <c r="L520" s="195"/>
      <c r="M520" s="196"/>
      <c r="N520" s="197"/>
      <c r="O520" s="197"/>
      <c r="P520" s="197"/>
      <c r="Q520" s="197"/>
      <c r="R520" s="197"/>
      <c r="S520" s="197"/>
      <c r="T520" s="198"/>
      <c r="AT520" s="199" t="s">
        <v>133</v>
      </c>
      <c r="AU520" s="199" t="s">
        <v>84</v>
      </c>
      <c r="AV520" s="11" t="s">
        <v>84</v>
      </c>
      <c r="AW520" s="11" t="s">
        <v>35</v>
      </c>
      <c r="AX520" s="11" t="s">
        <v>74</v>
      </c>
      <c r="AY520" s="199" t="s">
        <v>122</v>
      </c>
    </row>
    <row r="521" spans="2:65" s="11" customFormat="1" x14ac:dyDescent="0.2">
      <c r="B521" s="189"/>
      <c r="C521" s="190"/>
      <c r="D521" s="186" t="s">
        <v>133</v>
      </c>
      <c r="E521" s="191" t="s">
        <v>19</v>
      </c>
      <c r="F521" s="192" t="s">
        <v>756</v>
      </c>
      <c r="G521" s="190"/>
      <c r="H521" s="193">
        <v>2</v>
      </c>
      <c r="I521" s="194"/>
      <c r="J521" s="190"/>
      <c r="K521" s="190"/>
      <c r="L521" s="195"/>
      <c r="M521" s="196"/>
      <c r="N521" s="197"/>
      <c r="O521" s="197"/>
      <c r="P521" s="197"/>
      <c r="Q521" s="197"/>
      <c r="R521" s="197"/>
      <c r="S521" s="197"/>
      <c r="T521" s="198"/>
      <c r="AT521" s="199" t="s">
        <v>133</v>
      </c>
      <c r="AU521" s="199" t="s">
        <v>84</v>
      </c>
      <c r="AV521" s="11" t="s">
        <v>84</v>
      </c>
      <c r="AW521" s="11" t="s">
        <v>35</v>
      </c>
      <c r="AX521" s="11" t="s">
        <v>74</v>
      </c>
      <c r="AY521" s="199" t="s">
        <v>122</v>
      </c>
    </row>
    <row r="522" spans="2:65" s="12" customFormat="1" x14ac:dyDescent="0.2">
      <c r="B522" s="200"/>
      <c r="C522" s="201"/>
      <c r="D522" s="186" t="s">
        <v>133</v>
      </c>
      <c r="E522" s="202" t="s">
        <v>19</v>
      </c>
      <c r="F522" s="203" t="s">
        <v>153</v>
      </c>
      <c r="G522" s="201"/>
      <c r="H522" s="204">
        <v>18</v>
      </c>
      <c r="I522" s="205"/>
      <c r="J522" s="201"/>
      <c r="K522" s="201"/>
      <c r="L522" s="206"/>
      <c r="M522" s="207"/>
      <c r="N522" s="208"/>
      <c r="O522" s="208"/>
      <c r="P522" s="208"/>
      <c r="Q522" s="208"/>
      <c r="R522" s="208"/>
      <c r="S522" s="208"/>
      <c r="T522" s="209"/>
      <c r="AT522" s="210" t="s">
        <v>133</v>
      </c>
      <c r="AU522" s="210" t="s">
        <v>84</v>
      </c>
      <c r="AV522" s="12" t="s">
        <v>129</v>
      </c>
      <c r="AW522" s="12" t="s">
        <v>35</v>
      </c>
      <c r="AX522" s="12" t="s">
        <v>82</v>
      </c>
      <c r="AY522" s="210" t="s">
        <v>122</v>
      </c>
    </row>
    <row r="523" spans="2:65" s="1" customFormat="1" ht="16.5" customHeight="1" x14ac:dyDescent="0.2">
      <c r="B523" s="34"/>
      <c r="C523" s="222" t="s">
        <v>757</v>
      </c>
      <c r="D523" s="222" t="s">
        <v>351</v>
      </c>
      <c r="E523" s="223" t="s">
        <v>758</v>
      </c>
      <c r="F523" s="224" t="s">
        <v>759</v>
      </c>
      <c r="G523" s="225" t="s">
        <v>137</v>
      </c>
      <c r="H523" s="226">
        <v>18</v>
      </c>
      <c r="I523" s="227"/>
      <c r="J523" s="228">
        <f>ROUND(I523*H523,2)</f>
        <v>0</v>
      </c>
      <c r="K523" s="224" t="s">
        <v>128</v>
      </c>
      <c r="L523" s="229"/>
      <c r="M523" s="230" t="s">
        <v>19</v>
      </c>
      <c r="N523" s="231" t="s">
        <v>45</v>
      </c>
      <c r="O523" s="60"/>
      <c r="P523" s="183">
        <f>O523*H523</f>
        <v>0</v>
      </c>
      <c r="Q523" s="183">
        <v>2.5000000000000001E-3</v>
      </c>
      <c r="R523" s="183">
        <f>Q523*H523</f>
        <v>4.4999999999999998E-2</v>
      </c>
      <c r="S523" s="183">
        <v>0</v>
      </c>
      <c r="T523" s="184">
        <f>S523*H523</f>
        <v>0</v>
      </c>
      <c r="AR523" s="17" t="s">
        <v>183</v>
      </c>
      <c r="AT523" s="17" t="s">
        <v>351</v>
      </c>
      <c r="AU523" s="17" t="s">
        <v>84</v>
      </c>
      <c r="AY523" s="17" t="s">
        <v>122</v>
      </c>
      <c r="BE523" s="185">
        <f>IF(N523="základní",J523,0)</f>
        <v>0</v>
      </c>
      <c r="BF523" s="185">
        <f>IF(N523="snížená",J523,0)</f>
        <v>0</v>
      </c>
      <c r="BG523" s="185">
        <f>IF(N523="zákl. přenesená",J523,0)</f>
        <v>0</v>
      </c>
      <c r="BH523" s="185">
        <f>IF(N523="sníž. přenesená",J523,0)</f>
        <v>0</v>
      </c>
      <c r="BI523" s="185">
        <f>IF(N523="nulová",J523,0)</f>
        <v>0</v>
      </c>
      <c r="BJ523" s="17" t="s">
        <v>82</v>
      </c>
      <c r="BK523" s="185">
        <f>ROUND(I523*H523,2)</f>
        <v>0</v>
      </c>
      <c r="BL523" s="17" t="s">
        <v>129</v>
      </c>
      <c r="BM523" s="17" t="s">
        <v>760</v>
      </c>
    </row>
    <row r="524" spans="2:65" s="1" customFormat="1" ht="16.5" customHeight="1" x14ac:dyDescent="0.2">
      <c r="B524" s="34"/>
      <c r="C524" s="222" t="s">
        <v>761</v>
      </c>
      <c r="D524" s="222" t="s">
        <v>351</v>
      </c>
      <c r="E524" s="223" t="s">
        <v>762</v>
      </c>
      <c r="F524" s="224" t="s">
        <v>763</v>
      </c>
      <c r="G524" s="225" t="s">
        <v>137</v>
      </c>
      <c r="H524" s="226">
        <v>18</v>
      </c>
      <c r="I524" s="227"/>
      <c r="J524" s="228">
        <f>ROUND(I524*H524,2)</f>
        <v>0</v>
      </c>
      <c r="K524" s="224" t="s">
        <v>128</v>
      </c>
      <c r="L524" s="229"/>
      <c r="M524" s="230" t="s">
        <v>19</v>
      </c>
      <c r="N524" s="231" t="s">
        <v>45</v>
      </c>
      <c r="O524" s="60"/>
      <c r="P524" s="183">
        <f>O524*H524</f>
        <v>0</v>
      </c>
      <c r="Q524" s="183">
        <v>3.0000000000000001E-3</v>
      </c>
      <c r="R524" s="183">
        <f>Q524*H524</f>
        <v>5.3999999999999999E-2</v>
      </c>
      <c r="S524" s="183">
        <v>0</v>
      </c>
      <c r="T524" s="184">
        <f>S524*H524</f>
        <v>0</v>
      </c>
      <c r="AR524" s="17" t="s">
        <v>183</v>
      </c>
      <c r="AT524" s="17" t="s">
        <v>351</v>
      </c>
      <c r="AU524" s="17" t="s">
        <v>84</v>
      </c>
      <c r="AY524" s="17" t="s">
        <v>122</v>
      </c>
      <c r="BE524" s="185">
        <f>IF(N524="základní",J524,0)</f>
        <v>0</v>
      </c>
      <c r="BF524" s="185">
        <f>IF(N524="snížená",J524,0)</f>
        <v>0</v>
      </c>
      <c r="BG524" s="185">
        <f>IF(N524="zákl. přenesená",J524,0)</f>
        <v>0</v>
      </c>
      <c r="BH524" s="185">
        <f>IF(N524="sníž. přenesená",J524,0)</f>
        <v>0</v>
      </c>
      <c r="BI524" s="185">
        <f>IF(N524="nulová",J524,0)</f>
        <v>0</v>
      </c>
      <c r="BJ524" s="17" t="s">
        <v>82</v>
      </c>
      <c r="BK524" s="185">
        <f>ROUND(I524*H524,2)</f>
        <v>0</v>
      </c>
      <c r="BL524" s="17" t="s">
        <v>129</v>
      </c>
      <c r="BM524" s="17" t="s">
        <v>764</v>
      </c>
    </row>
    <row r="525" spans="2:65" s="1" customFormat="1" ht="16.5" customHeight="1" x14ac:dyDescent="0.2">
      <c r="B525" s="34"/>
      <c r="C525" s="222" t="s">
        <v>765</v>
      </c>
      <c r="D525" s="222" t="s">
        <v>351</v>
      </c>
      <c r="E525" s="223" t="s">
        <v>766</v>
      </c>
      <c r="F525" s="224" t="s">
        <v>767</v>
      </c>
      <c r="G525" s="225" t="s">
        <v>137</v>
      </c>
      <c r="H525" s="226">
        <v>18</v>
      </c>
      <c r="I525" s="227"/>
      <c r="J525" s="228">
        <f>ROUND(I525*H525,2)</f>
        <v>0</v>
      </c>
      <c r="K525" s="224" t="s">
        <v>128</v>
      </c>
      <c r="L525" s="229"/>
      <c r="M525" s="230" t="s">
        <v>19</v>
      </c>
      <c r="N525" s="231" t="s">
        <v>45</v>
      </c>
      <c r="O525" s="60"/>
      <c r="P525" s="183">
        <f>O525*H525</f>
        <v>0</v>
      </c>
      <c r="Q525" s="183">
        <v>1E-4</v>
      </c>
      <c r="R525" s="183">
        <f>Q525*H525</f>
        <v>1.8000000000000002E-3</v>
      </c>
      <c r="S525" s="183">
        <v>0</v>
      </c>
      <c r="T525" s="184">
        <f>S525*H525</f>
        <v>0</v>
      </c>
      <c r="AR525" s="17" t="s">
        <v>183</v>
      </c>
      <c r="AT525" s="17" t="s">
        <v>351</v>
      </c>
      <c r="AU525" s="17" t="s">
        <v>84</v>
      </c>
      <c r="AY525" s="17" t="s">
        <v>122</v>
      </c>
      <c r="BE525" s="185">
        <f>IF(N525="základní",J525,0)</f>
        <v>0</v>
      </c>
      <c r="BF525" s="185">
        <f>IF(N525="snížená",J525,0)</f>
        <v>0</v>
      </c>
      <c r="BG525" s="185">
        <f>IF(N525="zákl. přenesená",J525,0)</f>
        <v>0</v>
      </c>
      <c r="BH525" s="185">
        <f>IF(N525="sníž. přenesená",J525,0)</f>
        <v>0</v>
      </c>
      <c r="BI525" s="185">
        <f>IF(N525="nulová",J525,0)</f>
        <v>0</v>
      </c>
      <c r="BJ525" s="17" t="s">
        <v>82</v>
      </c>
      <c r="BK525" s="185">
        <f>ROUND(I525*H525,2)</f>
        <v>0</v>
      </c>
      <c r="BL525" s="17" t="s">
        <v>129</v>
      </c>
      <c r="BM525" s="17" t="s">
        <v>768</v>
      </c>
    </row>
    <row r="526" spans="2:65" s="1" customFormat="1" ht="16.5" customHeight="1" x14ac:dyDescent="0.2">
      <c r="B526" s="34"/>
      <c r="C526" s="222" t="s">
        <v>769</v>
      </c>
      <c r="D526" s="222" t="s">
        <v>351</v>
      </c>
      <c r="E526" s="223" t="s">
        <v>770</v>
      </c>
      <c r="F526" s="224" t="s">
        <v>771</v>
      </c>
      <c r="G526" s="225" t="s">
        <v>137</v>
      </c>
      <c r="H526" s="226">
        <v>50</v>
      </c>
      <c r="I526" s="227"/>
      <c r="J526" s="228">
        <f>ROUND(I526*H526,2)</f>
        <v>0</v>
      </c>
      <c r="K526" s="224" t="s">
        <v>128</v>
      </c>
      <c r="L526" s="229"/>
      <c r="M526" s="230" t="s">
        <v>19</v>
      </c>
      <c r="N526" s="231" t="s">
        <v>45</v>
      </c>
      <c r="O526" s="60"/>
      <c r="P526" s="183">
        <f>O526*H526</f>
        <v>0</v>
      </c>
      <c r="Q526" s="183">
        <v>3.5E-4</v>
      </c>
      <c r="R526" s="183">
        <f>Q526*H526</f>
        <v>1.7499999999999998E-2</v>
      </c>
      <c r="S526" s="183">
        <v>0</v>
      </c>
      <c r="T526" s="184">
        <f>S526*H526</f>
        <v>0</v>
      </c>
      <c r="AR526" s="17" t="s">
        <v>183</v>
      </c>
      <c r="AT526" s="17" t="s">
        <v>351</v>
      </c>
      <c r="AU526" s="17" t="s">
        <v>84</v>
      </c>
      <c r="AY526" s="17" t="s">
        <v>122</v>
      </c>
      <c r="BE526" s="185">
        <f>IF(N526="základní",J526,0)</f>
        <v>0</v>
      </c>
      <c r="BF526" s="185">
        <f>IF(N526="snížená",J526,0)</f>
        <v>0</v>
      </c>
      <c r="BG526" s="185">
        <f>IF(N526="zákl. přenesená",J526,0)</f>
        <v>0</v>
      </c>
      <c r="BH526" s="185">
        <f>IF(N526="sníž. přenesená",J526,0)</f>
        <v>0</v>
      </c>
      <c r="BI526" s="185">
        <f>IF(N526="nulová",J526,0)</f>
        <v>0</v>
      </c>
      <c r="BJ526" s="17" t="s">
        <v>82</v>
      </c>
      <c r="BK526" s="185">
        <f>ROUND(I526*H526,2)</f>
        <v>0</v>
      </c>
      <c r="BL526" s="17" t="s">
        <v>129</v>
      </c>
      <c r="BM526" s="17" t="s">
        <v>772</v>
      </c>
    </row>
    <row r="527" spans="2:65" s="11" customFormat="1" x14ac:dyDescent="0.2">
      <c r="B527" s="189"/>
      <c r="C527" s="190"/>
      <c r="D527" s="186" t="s">
        <v>133</v>
      </c>
      <c r="E527" s="191" t="s">
        <v>19</v>
      </c>
      <c r="F527" s="192" t="s">
        <v>773</v>
      </c>
      <c r="G527" s="190"/>
      <c r="H527" s="193">
        <v>50</v>
      </c>
      <c r="I527" s="194"/>
      <c r="J527" s="190"/>
      <c r="K527" s="190"/>
      <c r="L527" s="195"/>
      <c r="M527" s="196"/>
      <c r="N527" s="197"/>
      <c r="O527" s="197"/>
      <c r="P527" s="197"/>
      <c r="Q527" s="197"/>
      <c r="R527" s="197"/>
      <c r="S527" s="197"/>
      <c r="T527" s="198"/>
      <c r="AT527" s="199" t="s">
        <v>133</v>
      </c>
      <c r="AU527" s="199" t="s">
        <v>84</v>
      </c>
      <c r="AV527" s="11" t="s">
        <v>84</v>
      </c>
      <c r="AW527" s="11" t="s">
        <v>35</v>
      </c>
      <c r="AX527" s="11" t="s">
        <v>82</v>
      </c>
      <c r="AY527" s="199" t="s">
        <v>122</v>
      </c>
    </row>
    <row r="528" spans="2:65" s="1" customFormat="1" ht="16.5" customHeight="1" x14ac:dyDescent="0.2">
      <c r="B528" s="34"/>
      <c r="C528" s="174" t="s">
        <v>774</v>
      </c>
      <c r="D528" s="174" t="s">
        <v>124</v>
      </c>
      <c r="E528" s="175" t="s">
        <v>775</v>
      </c>
      <c r="F528" s="176" t="s">
        <v>776</v>
      </c>
      <c r="G528" s="177" t="s">
        <v>228</v>
      </c>
      <c r="H528" s="178">
        <v>146.4</v>
      </c>
      <c r="I528" s="179"/>
      <c r="J528" s="180">
        <f>ROUND(I528*H528,2)</f>
        <v>0</v>
      </c>
      <c r="K528" s="176" t="s">
        <v>128</v>
      </c>
      <c r="L528" s="38"/>
      <c r="M528" s="181" t="s">
        <v>19</v>
      </c>
      <c r="N528" s="182" t="s">
        <v>45</v>
      </c>
      <c r="O528" s="60"/>
      <c r="P528" s="183">
        <f>O528*H528</f>
        <v>0</v>
      </c>
      <c r="Q528" s="183">
        <v>8.0000000000000007E-5</v>
      </c>
      <c r="R528" s="183">
        <f>Q528*H528</f>
        <v>1.1712000000000002E-2</v>
      </c>
      <c r="S528" s="183">
        <v>0</v>
      </c>
      <c r="T528" s="184">
        <f>S528*H528</f>
        <v>0</v>
      </c>
      <c r="AR528" s="17" t="s">
        <v>129</v>
      </c>
      <c r="AT528" s="17" t="s">
        <v>124</v>
      </c>
      <c r="AU528" s="17" t="s">
        <v>84</v>
      </c>
      <c r="AY528" s="17" t="s">
        <v>122</v>
      </c>
      <c r="BE528" s="185">
        <f>IF(N528="základní",J528,0)</f>
        <v>0</v>
      </c>
      <c r="BF528" s="185">
        <f>IF(N528="snížená",J528,0)</f>
        <v>0</v>
      </c>
      <c r="BG528" s="185">
        <f>IF(N528="zákl. přenesená",J528,0)</f>
        <v>0</v>
      </c>
      <c r="BH528" s="185">
        <f>IF(N528="sníž. přenesená",J528,0)</f>
        <v>0</v>
      </c>
      <c r="BI528" s="185">
        <f>IF(N528="nulová",J528,0)</f>
        <v>0</v>
      </c>
      <c r="BJ528" s="17" t="s">
        <v>82</v>
      </c>
      <c r="BK528" s="185">
        <f>ROUND(I528*H528,2)</f>
        <v>0</v>
      </c>
      <c r="BL528" s="17" t="s">
        <v>129</v>
      </c>
      <c r="BM528" s="17" t="s">
        <v>777</v>
      </c>
    </row>
    <row r="529" spans="2:65" s="1" customFormat="1" ht="107.25" x14ac:dyDescent="0.2">
      <c r="B529" s="34"/>
      <c r="C529" s="35"/>
      <c r="D529" s="186" t="s">
        <v>131</v>
      </c>
      <c r="E529" s="35"/>
      <c r="F529" s="187" t="s">
        <v>778</v>
      </c>
      <c r="G529" s="35"/>
      <c r="H529" s="35"/>
      <c r="I529" s="103"/>
      <c r="J529" s="35"/>
      <c r="K529" s="35"/>
      <c r="L529" s="38"/>
      <c r="M529" s="188"/>
      <c r="N529" s="60"/>
      <c r="O529" s="60"/>
      <c r="P529" s="60"/>
      <c r="Q529" s="60"/>
      <c r="R529" s="60"/>
      <c r="S529" s="60"/>
      <c r="T529" s="61"/>
      <c r="AT529" s="17" t="s">
        <v>131</v>
      </c>
      <c r="AU529" s="17" t="s">
        <v>84</v>
      </c>
    </row>
    <row r="530" spans="2:65" s="11" customFormat="1" x14ac:dyDescent="0.2">
      <c r="B530" s="189"/>
      <c r="C530" s="190"/>
      <c r="D530" s="186" t="s">
        <v>133</v>
      </c>
      <c r="E530" s="191" t="s">
        <v>19</v>
      </c>
      <c r="F530" s="192" t="s">
        <v>779</v>
      </c>
      <c r="G530" s="190"/>
      <c r="H530" s="193">
        <v>95.7</v>
      </c>
      <c r="I530" s="194"/>
      <c r="J530" s="190"/>
      <c r="K530" s="190"/>
      <c r="L530" s="195"/>
      <c r="M530" s="196"/>
      <c r="N530" s="197"/>
      <c r="O530" s="197"/>
      <c r="P530" s="197"/>
      <c r="Q530" s="197"/>
      <c r="R530" s="197"/>
      <c r="S530" s="197"/>
      <c r="T530" s="198"/>
      <c r="AT530" s="199" t="s">
        <v>133</v>
      </c>
      <c r="AU530" s="199" t="s">
        <v>84</v>
      </c>
      <c r="AV530" s="11" t="s">
        <v>84</v>
      </c>
      <c r="AW530" s="11" t="s">
        <v>35</v>
      </c>
      <c r="AX530" s="11" t="s">
        <v>74</v>
      </c>
      <c r="AY530" s="199" t="s">
        <v>122</v>
      </c>
    </row>
    <row r="531" spans="2:65" s="11" customFormat="1" x14ac:dyDescent="0.2">
      <c r="B531" s="189"/>
      <c r="C531" s="190"/>
      <c r="D531" s="186" t="s">
        <v>133</v>
      </c>
      <c r="E531" s="191" t="s">
        <v>19</v>
      </c>
      <c r="F531" s="192" t="s">
        <v>780</v>
      </c>
      <c r="G531" s="190"/>
      <c r="H531" s="193">
        <v>34.9</v>
      </c>
      <c r="I531" s="194"/>
      <c r="J531" s="190"/>
      <c r="K531" s="190"/>
      <c r="L531" s="195"/>
      <c r="M531" s="196"/>
      <c r="N531" s="197"/>
      <c r="O531" s="197"/>
      <c r="P531" s="197"/>
      <c r="Q531" s="197"/>
      <c r="R531" s="197"/>
      <c r="S531" s="197"/>
      <c r="T531" s="198"/>
      <c r="AT531" s="199" t="s">
        <v>133</v>
      </c>
      <c r="AU531" s="199" t="s">
        <v>84</v>
      </c>
      <c r="AV531" s="11" t="s">
        <v>84</v>
      </c>
      <c r="AW531" s="11" t="s">
        <v>35</v>
      </c>
      <c r="AX531" s="11" t="s">
        <v>74</v>
      </c>
      <c r="AY531" s="199" t="s">
        <v>122</v>
      </c>
    </row>
    <row r="532" spans="2:65" s="11" customFormat="1" x14ac:dyDescent="0.2">
      <c r="B532" s="189"/>
      <c r="C532" s="190"/>
      <c r="D532" s="186" t="s">
        <v>133</v>
      </c>
      <c r="E532" s="191" t="s">
        <v>19</v>
      </c>
      <c r="F532" s="192" t="s">
        <v>781</v>
      </c>
      <c r="G532" s="190"/>
      <c r="H532" s="193">
        <v>3.8</v>
      </c>
      <c r="I532" s="194"/>
      <c r="J532" s="190"/>
      <c r="K532" s="190"/>
      <c r="L532" s="195"/>
      <c r="M532" s="196"/>
      <c r="N532" s="197"/>
      <c r="O532" s="197"/>
      <c r="P532" s="197"/>
      <c r="Q532" s="197"/>
      <c r="R532" s="197"/>
      <c r="S532" s="197"/>
      <c r="T532" s="198"/>
      <c r="AT532" s="199" t="s">
        <v>133</v>
      </c>
      <c r="AU532" s="199" t="s">
        <v>84</v>
      </c>
      <c r="AV532" s="11" t="s">
        <v>84</v>
      </c>
      <c r="AW532" s="11" t="s">
        <v>35</v>
      </c>
      <c r="AX532" s="11" t="s">
        <v>74</v>
      </c>
      <c r="AY532" s="199" t="s">
        <v>122</v>
      </c>
    </row>
    <row r="533" spans="2:65" s="11" customFormat="1" x14ac:dyDescent="0.2">
      <c r="B533" s="189"/>
      <c r="C533" s="190"/>
      <c r="D533" s="186" t="s">
        <v>133</v>
      </c>
      <c r="E533" s="191" t="s">
        <v>19</v>
      </c>
      <c r="F533" s="192" t="s">
        <v>782</v>
      </c>
      <c r="G533" s="190"/>
      <c r="H533" s="193">
        <v>12</v>
      </c>
      <c r="I533" s="194"/>
      <c r="J533" s="190"/>
      <c r="K533" s="190"/>
      <c r="L533" s="195"/>
      <c r="M533" s="196"/>
      <c r="N533" s="197"/>
      <c r="O533" s="197"/>
      <c r="P533" s="197"/>
      <c r="Q533" s="197"/>
      <c r="R533" s="197"/>
      <c r="S533" s="197"/>
      <c r="T533" s="198"/>
      <c r="AT533" s="199" t="s">
        <v>133</v>
      </c>
      <c r="AU533" s="199" t="s">
        <v>84</v>
      </c>
      <c r="AV533" s="11" t="s">
        <v>84</v>
      </c>
      <c r="AW533" s="11" t="s">
        <v>35</v>
      </c>
      <c r="AX533" s="11" t="s">
        <v>74</v>
      </c>
      <c r="AY533" s="199" t="s">
        <v>122</v>
      </c>
    </row>
    <row r="534" spans="2:65" s="12" customFormat="1" x14ac:dyDescent="0.2">
      <c r="B534" s="200"/>
      <c r="C534" s="201"/>
      <c r="D534" s="186" t="s">
        <v>133</v>
      </c>
      <c r="E534" s="202" t="s">
        <v>19</v>
      </c>
      <c r="F534" s="203" t="s">
        <v>153</v>
      </c>
      <c r="G534" s="201"/>
      <c r="H534" s="204">
        <v>146.4</v>
      </c>
      <c r="I534" s="205"/>
      <c r="J534" s="201"/>
      <c r="K534" s="201"/>
      <c r="L534" s="206"/>
      <c r="M534" s="207"/>
      <c r="N534" s="208"/>
      <c r="O534" s="208"/>
      <c r="P534" s="208"/>
      <c r="Q534" s="208"/>
      <c r="R534" s="208"/>
      <c r="S534" s="208"/>
      <c r="T534" s="209"/>
      <c r="AT534" s="210" t="s">
        <v>133</v>
      </c>
      <c r="AU534" s="210" t="s">
        <v>84</v>
      </c>
      <c r="AV534" s="12" t="s">
        <v>129</v>
      </c>
      <c r="AW534" s="12" t="s">
        <v>35</v>
      </c>
      <c r="AX534" s="12" t="s">
        <v>82</v>
      </c>
      <c r="AY534" s="210" t="s">
        <v>122</v>
      </c>
    </row>
    <row r="535" spans="2:65" s="1" customFormat="1" ht="16.5" customHeight="1" x14ac:dyDescent="0.2">
      <c r="B535" s="34"/>
      <c r="C535" s="174" t="s">
        <v>783</v>
      </c>
      <c r="D535" s="174" t="s">
        <v>124</v>
      </c>
      <c r="E535" s="175" t="s">
        <v>784</v>
      </c>
      <c r="F535" s="176" t="s">
        <v>785</v>
      </c>
      <c r="G535" s="177" t="s">
        <v>228</v>
      </c>
      <c r="H535" s="178">
        <v>65.3</v>
      </c>
      <c r="I535" s="179"/>
      <c r="J535" s="180">
        <f>ROUND(I535*H535,2)</f>
        <v>0</v>
      </c>
      <c r="K535" s="176" t="s">
        <v>128</v>
      </c>
      <c r="L535" s="38"/>
      <c r="M535" s="181" t="s">
        <v>19</v>
      </c>
      <c r="N535" s="182" t="s">
        <v>45</v>
      </c>
      <c r="O535" s="60"/>
      <c r="P535" s="183">
        <f>O535*H535</f>
        <v>0</v>
      </c>
      <c r="Q535" s="183">
        <v>3.0000000000000001E-5</v>
      </c>
      <c r="R535" s="183">
        <f>Q535*H535</f>
        <v>1.9589999999999998E-3</v>
      </c>
      <c r="S535" s="183">
        <v>0</v>
      </c>
      <c r="T535" s="184">
        <f>S535*H535</f>
        <v>0</v>
      </c>
      <c r="AR535" s="17" t="s">
        <v>129</v>
      </c>
      <c r="AT535" s="17" t="s">
        <v>124</v>
      </c>
      <c r="AU535" s="17" t="s">
        <v>84</v>
      </c>
      <c r="AY535" s="17" t="s">
        <v>122</v>
      </c>
      <c r="BE535" s="185">
        <f>IF(N535="základní",J535,0)</f>
        <v>0</v>
      </c>
      <c r="BF535" s="185">
        <f>IF(N535="snížená",J535,0)</f>
        <v>0</v>
      </c>
      <c r="BG535" s="185">
        <f>IF(N535="zákl. přenesená",J535,0)</f>
        <v>0</v>
      </c>
      <c r="BH535" s="185">
        <f>IF(N535="sníž. přenesená",J535,0)</f>
        <v>0</v>
      </c>
      <c r="BI535" s="185">
        <f>IF(N535="nulová",J535,0)</f>
        <v>0</v>
      </c>
      <c r="BJ535" s="17" t="s">
        <v>82</v>
      </c>
      <c r="BK535" s="185">
        <f>ROUND(I535*H535,2)</f>
        <v>0</v>
      </c>
      <c r="BL535" s="17" t="s">
        <v>129</v>
      </c>
      <c r="BM535" s="17" t="s">
        <v>786</v>
      </c>
    </row>
    <row r="536" spans="2:65" s="1" customFormat="1" ht="107.25" x14ac:dyDescent="0.2">
      <c r="B536" s="34"/>
      <c r="C536" s="35"/>
      <c r="D536" s="186" t="s">
        <v>131</v>
      </c>
      <c r="E536" s="35"/>
      <c r="F536" s="187" t="s">
        <v>778</v>
      </c>
      <c r="G536" s="35"/>
      <c r="H536" s="35"/>
      <c r="I536" s="103"/>
      <c r="J536" s="35"/>
      <c r="K536" s="35"/>
      <c r="L536" s="38"/>
      <c r="M536" s="188"/>
      <c r="N536" s="60"/>
      <c r="O536" s="60"/>
      <c r="P536" s="60"/>
      <c r="Q536" s="60"/>
      <c r="R536" s="60"/>
      <c r="S536" s="60"/>
      <c r="T536" s="61"/>
      <c r="AT536" s="17" t="s">
        <v>131</v>
      </c>
      <c r="AU536" s="17" t="s">
        <v>84</v>
      </c>
    </row>
    <row r="537" spans="2:65" s="11" customFormat="1" x14ac:dyDescent="0.2">
      <c r="B537" s="189"/>
      <c r="C537" s="190"/>
      <c r="D537" s="186" t="s">
        <v>133</v>
      </c>
      <c r="E537" s="191" t="s">
        <v>19</v>
      </c>
      <c r="F537" s="192" t="s">
        <v>787</v>
      </c>
      <c r="G537" s="190"/>
      <c r="H537" s="193">
        <v>4</v>
      </c>
      <c r="I537" s="194"/>
      <c r="J537" s="190"/>
      <c r="K537" s="190"/>
      <c r="L537" s="195"/>
      <c r="M537" s="196"/>
      <c r="N537" s="197"/>
      <c r="O537" s="197"/>
      <c r="P537" s="197"/>
      <c r="Q537" s="197"/>
      <c r="R537" s="197"/>
      <c r="S537" s="197"/>
      <c r="T537" s="198"/>
      <c r="AT537" s="199" t="s">
        <v>133</v>
      </c>
      <c r="AU537" s="199" t="s">
        <v>84</v>
      </c>
      <c r="AV537" s="11" t="s">
        <v>84</v>
      </c>
      <c r="AW537" s="11" t="s">
        <v>35</v>
      </c>
      <c r="AX537" s="11" t="s">
        <v>74</v>
      </c>
      <c r="AY537" s="199" t="s">
        <v>122</v>
      </c>
    </row>
    <row r="538" spans="2:65" s="11" customFormat="1" x14ac:dyDescent="0.2">
      <c r="B538" s="189"/>
      <c r="C538" s="190"/>
      <c r="D538" s="186" t="s">
        <v>133</v>
      </c>
      <c r="E538" s="191" t="s">
        <v>19</v>
      </c>
      <c r="F538" s="192" t="s">
        <v>788</v>
      </c>
      <c r="G538" s="190"/>
      <c r="H538" s="193">
        <v>14.1</v>
      </c>
      <c r="I538" s="194"/>
      <c r="J538" s="190"/>
      <c r="K538" s="190"/>
      <c r="L538" s="195"/>
      <c r="M538" s="196"/>
      <c r="N538" s="197"/>
      <c r="O538" s="197"/>
      <c r="P538" s="197"/>
      <c r="Q538" s="197"/>
      <c r="R538" s="197"/>
      <c r="S538" s="197"/>
      <c r="T538" s="198"/>
      <c r="AT538" s="199" t="s">
        <v>133</v>
      </c>
      <c r="AU538" s="199" t="s">
        <v>84</v>
      </c>
      <c r="AV538" s="11" t="s">
        <v>84</v>
      </c>
      <c r="AW538" s="11" t="s">
        <v>35</v>
      </c>
      <c r="AX538" s="11" t="s">
        <v>74</v>
      </c>
      <c r="AY538" s="199" t="s">
        <v>122</v>
      </c>
    </row>
    <row r="539" spans="2:65" s="11" customFormat="1" x14ac:dyDescent="0.2">
      <c r="B539" s="189"/>
      <c r="C539" s="190"/>
      <c r="D539" s="186" t="s">
        <v>133</v>
      </c>
      <c r="E539" s="191" t="s">
        <v>19</v>
      </c>
      <c r="F539" s="192" t="s">
        <v>789</v>
      </c>
      <c r="G539" s="190"/>
      <c r="H539" s="193">
        <v>33</v>
      </c>
      <c r="I539" s="194"/>
      <c r="J539" s="190"/>
      <c r="K539" s="190"/>
      <c r="L539" s="195"/>
      <c r="M539" s="196"/>
      <c r="N539" s="197"/>
      <c r="O539" s="197"/>
      <c r="P539" s="197"/>
      <c r="Q539" s="197"/>
      <c r="R539" s="197"/>
      <c r="S539" s="197"/>
      <c r="T539" s="198"/>
      <c r="AT539" s="199" t="s">
        <v>133</v>
      </c>
      <c r="AU539" s="199" t="s">
        <v>84</v>
      </c>
      <c r="AV539" s="11" t="s">
        <v>84</v>
      </c>
      <c r="AW539" s="11" t="s">
        <v>35</v>
      </c>
      <c r="AX539" s="11" t="s">
        <v>74</v>
      </c>
      <c r="AY539" s="199" t="s">
        <v>122</v>
      </c>
    </row>
    <row r="540" spans="2:65" s="11" customFormat="1" x14ac:dyDescent="0.2">
      <c r="B540" s="189"/>
      <c r="C540" s="190"/>
      <c r="D540" s="186" t="s">
        <v>133</v>
      </c>
      <c r="E540" s="191" t="s">
        <v>19</v>
      </c>
      <c r="F540" s="192" t="s">
        <v>790</v>
      </c>
      <c r="G540" s="190"/>
      <c r="H540" s="193">
        <v>14.2</v>
      </c>
      <c r="I540" s="194"/>
      <c r="J540" s="190"/>
      <c r="K540" s="190"/>
      <c r="L540" s="195"/>
      <c r="M540" s="196"/>
      <c r="N540" s="197"/>
      <c r="O540" s="197"/>
      <c r="P540" s="197"/>
      <c r="Q540" s="197"/>
      <c r="R540" s="197"/>
      <c r="S540" s="197"/>
      <c r="T540" s="198"/>
      <c r="AT540" s="199" t="s">
        <v>133</v>
      </c>
      <c r="AU540" s="199" t="s">
        <v>84</v>
      </c>
      <c r="AV540" s="11" t="s">
        <v>84</v>
      </c>
      <c r="AW540" s="11" t="s">
        <v>35</v>
      </c>
      <c r="AX540" s="11" t="s">
        <v>74</v>
      </c>
      <c r="AY540" s="199" t="s">
        <v>122</v>
      </c>
    </row>
    <row r="541" spans="2:65" s="12" customFormat="1" x14ac:dyDescent="0.2">
      <c r="B541" s="200"/>
      <c r="C541" s="201"/>
      <c r="D541" s="186" t="s">
        <v>133</v>
      </c>
      <c r="E541" s="202" t="s">
        <v>19</v>
      </c>
      <c r="F541" s="203" t="s">
        <v>153</v>
      </c>
      <c r="G541" s="201"/>
      <c r="H541" s="204">
        <v>65.3</v>
      </c>
      <c r="I541" s="205"/>
      <c r="J541" s="201"/>
      <c r="K541" s="201"/>
      <c r="L541" s="206"/>
      <c r="M541" s="207"/>
      <c r="N541" s="208"/>
      <c r="O541" s="208"/>
      <c r="P541" s="208"/>
      <c r="Q541" s="208"/>
      <c r="R541" s="208"/>
      <c r="S541" s="208"/>
      <c r="T541" s="209"/>
      <c r="AT541" s="210" t="s">
        <v>133</v>
      </c>
      <c r="AU541" s="210" t="s">
        <v>84</v>
      </c>
      <c r="AV541" s="12" t="s">
        <v>129</v>
      </c>
      <c r="AW541" s="12" t="s">
        <v>35</v>
      </c>
      <c r="AX541" s="12" t="s">
        <v>82</v>
      </c>
      <c r="AY541" s="210" t="s">
        <v>122</v>
      </c>
    </row>
    <row r="542" spans="2:65" s="1" customFormat="1" ht="16.5" customHeight="1" x14ac:dyDescent="0.2">
      <c r="B542" s="34"/>
      <c r="C542" s="174" t="s">
        <v>791</v>
      </c>
      <c r="D542" s="174" t="s">
        <v>124</v>
      </c>
      <c r="E542" s="175" t="s">
        <v>792</v>
      </c>
      <c r="F542" s="176" t="s">
        <v>793</v>
      </c>
      <c r="G542" s="177" t="s">
        <v>127</v>
      </c>
      <c r="H542" s="178">
        <v>11.42</v>
      </c>
      <c r="I542" s="179"/>
      <c r="J542" s="180">
        <f>ROUND(I542*H542,2)</f>
        <v>0</v>
      </c>
      <c r="K542" s="176" t="s">
        <v>128</v>
      </c>
      <c r="L542" s="38"/>
      <c r="M542" s="181" t="s">
        <v>19</v>
      </c>
      <c r="N542" s="182" t="s">
        <v>45</v>
      </c>
      <c r="O542" s="60"/>
      <c r="P542" s="183">
        <f>O542*H542</f>
        <v>0</v>
      </c>
      <c r="Q542" s="183">
        <v>1.1429999999999999E-2</v>
      </c>
      <c r="R542" s="183">
        <f>Q542*H542</f>
        <v>0.1305306</v>
      </c>
      <c r="S542" s="183">
        <v>0</v>
      </c>
      <c r="T542" s="184">
        <f>S542*H542</f>
        <v>0</v>
      </c>
      <c r="AR542" s="17" t="s">
        <v>129</v>
      </c>
      <c r="AT542" s="17" t="s">
        <v>124</v>
      </c>
      <c r="AU542" s="17" t="s">
        <v>84</v>
      </c>
      <c r="AY542" s="17" t="s">
        <v>122</v>
      </c>
      <c r="BE542" s="185">
        <f>IF(N542="základní",J542,0)</f>
        <v>0</v>
      </c>
      <c r="BF542" s="185">
        <f>IF(N542="snížená",J542,0)</f>
        <v>0</v>
      </c>
      <c r="BG542" s="185">
        <f>IF(N542="zákl. přenesená",J542,0)</f>
        <v>0</v>
      </c>
      <c r="BH542" s="185">
        <f>IF(N542="sníž. přenesená",J542,0)</f>
        <v>0</v>
      </c>
      <c r="BI542" s="185">
        <f>IF(N542="nulová",J542,0)</f>
        <v>0</v>
      </c>
      <c r="BJ542" s="17" t="s">
        <v>82</v>
      </c>
      <c r="BK542" s="185">
        <f>ROUND(I542*H542,2)</f>
        <v>0</v>
      </c>
      <c r="BL542" s="17" t="s">
        <v>129</v>
      </c>
      <c r="BM542" s="17" t="s">
        <v>794</v>
      </c>
    </row>
    <row r="543" spans="2:65" s="1" customFormat="1" ht="29.25" x14ac:dyDescent="0.2">
      <c r="B543" s="34"/>
      <c r="C543" s="35"/>
      <c r="D543" s="186" t="s">
        <v>131</v>
      </c>
      <c r="E543" s="35"/>
      <c r="F543" s="187" t="s">
        <v>795</v>
      </c>
      <c r="G543" s="35"/>
      <c r="H543" s="35"/>
      <c r="I543" s="103"/>
      <c r="J543" s="35"/>
      <c r="K543" s="35"/>
      <c r="L543" s="38"/>
      <c r="M543" s="188"/>
      <c r="N543" s="60"/>
      <c r="O543" s="60"/>
      <c r="P543" s="60"/>
      <c r="Q543" s="60"/>
      <c r="R543" s="60"/>
      <c r="S543" s="60"/>
      <c r="T543" s="61"/>
      <c r="AT543" s="17" t="s">
        <v>131</v>
      </c>
      <c r="AU543" s="17" t="s">
        <v>84</v>
      </c>
    </row>
    <row r="544" spans="2:65" s="11" customFormat="1" x14ac:dyDescent="0.2">
      <c r="B544" s="189"/>
      <c r="C544" s="190"/>
      <c r="D544" s="186" t="s">
        <v>133</v>
      </c>
      <c r="E544" s="191" t="s">
        <v>19</v>
      </c>
      <c r="F544" s="192" t="s">
        <v>796</v>
      </c>
      <c r="G544" s="190"/>
      <c r="H544" s="193">
        <v>8.42</v>
      </c>
      <c r="I544" s="194"/>
      <c r="J544" s="190"/>
      <c r="K544" s="190"/>
      <c r="L544" s="195"/>
      <c r="M544" s="196"/>
      <c r="N544" s="197"/>
      <c r="O544" s="197"/>
      <c r="P544" s="197"/>
      <c r="Q544" s="197"/>
      <c r="R544" s="197"/>
      <c r="S544" s="197"/>
      <c r="T544" s="198"/>
      <c r="AT544" s="199" t="s">
        <v>133</v>
      </c>
      <c r="AU544" s="199" t="s">
        <v>84</v>
      </c>
      <c r="AV544" s="11" t="s">
        <v>84</v>
      </c>
      <c r="AW544" s="11" t="s">
        <v>35</v>
      </c>
      <c r="AX544" s="11" t="s">
        <v>74</v>
      </c>
      <c r="AY544" s="199" t="s">
        <v>122</v>
      </c>
    </row>
    <row r="545" spans="2:65" s="11" customFormat="1" x14ac:dyDescent="0.2">
      <c r="B545" s="189"/>
      <c r="C545" s="190"/>
      <c r="D545" s="186" t="s">
        <v>133</v>
      </c>
      <c r="E545" s="191" t="s">
        <v>19</v>
      </c>
      <c r="F545" s="192" t="s">
        <v>797</v>
      </c>
      <c r="G545" s="190"/>
      <c r="H545" s="193">
        <v>3</v>
      </c>
      <c r="I545" s="194"/>
      <c r="J545" s="190"/>
      <c r="K545" s="190"/>
      <c r="L545" s="195"/>
      <c r="M545" s="196"/>
      <c r="N545" s="197"/>
      <c r="O545" s="197"/>
      <c r="P545" s="197"/>
      <c r="Q545" s="197"/>
      <c r="R545" s="197"/>
      <c r="S545" s="197"/>
      <c r="T545" s="198"/>
      <c r="AT545" s="199" t="s">
        <v>133</v>
      </c>
      <c r="AU545" s="199" t="s">
        <v>84</v>
      </c>
      <c r="AV545" s="11" t="s">
        <v>84</v>
      </c>
      <c r="AW545" s="11" t="s">
        <v>35</v>
      </c>
      <c r="AX545" s="11" t="s">
        <v>74</v>
      </c>
      <c r="AY545" s="199" t="s">
        <v>122</v>
      </c>
    </row>
    <row r="546" spans="2:65" s="12" customFormat="1" x14ac:dyDescent="0.2">
      <c r="B546" s="200"/>
      <c r="C546" s="201"/>
      <c r="D546" s="186" t="s">
        <v>133</v>
      </c>
      <c r="E546" s="202" t="s">
        <v>19</v>
      </c>
      <c r="F546" s="203" t="s">
        <v>153</v>
      </c>
      <c r="G546" s="201"/>
      <c r="H546" s="204">
        <v>11.42</v>
      </c>
      <c r="I546" s="205"/>
      <c r="J546" s="201"/>
      <c r="K546" s="201"/>
      <c r="L546" s="206"/>
      <c r="M546" s="207"/>
      <c r="N546" s="208"/>
      <c r="O546" s="208"/>
      <c r="P546" s="208"/>
      <c r="Q546" s="208"/>
      <c r="R546" s="208"/>
      <c r="S546" s="208"/>
      <c r="T546" s="209"/>
      <c r="AT546" s="210" t="s">
        <v>133</v>
      </c>
      <c r="AU546" s="210" t="s">
        <v>84</v>
      </c>
      <c r="AV546" s="12" t="s">
        <v>129</v>
      </c>
      <c r="AW546" s="12" t="s">
        <v>35</v>
      </c>
      <c r="AX546" s="12" t="s">
        <v>82</v>
      </c>
      <c r="AY546" s="210" t="s">
        <v>122</v>
      </c>
    </row>
    <row r="547" spans="2:65" s="1" customFormat="1" ht="16.5" customHeight="1" x14ac:dyDescent="0.2">
      <c r="B547" s="34"/>
      <c r="C547" s="174" t="s">
        <v>798</v>
      </c>
      <c r="D547" s="174" t="s">
        <v>124</v>
      </c>
      <c r="E547" s="175" t="s">
        <v>799</v>
      </c>
      <c r="F547" s="176" t="s">
        <v>800</v>
      </c>
      <c r="G547" s="177" t="s">
        <v>127</v>
      </c>
      <c r="H547" s="178">
        <v>44</v>
      </c>
      <c r="I547" s="179"/>
      <c r="J547" s="180">
        <f>ROUND(I547*H547,2)</f>
        <v>0</v>
      </c>
      <c r="K547" s="176" t="s">
        <v>128</v>
      </c>
      <c r="L547" s="38"/>
      <c r="M547" s="181" t="s">
        <v>19</v>
      </c>
      <c r="N547" s="182" t="s">
        <v>45</v>
      </c>
      <c r="O547" s="60"/>
      <c r="P547" s="183">
        <f>O547*H547</f>
        <v>0</v>
      </c>
      <c r="Q547" s="183">
        <v>5.9999999999999995E-4</v>
      </c>
      <c r="R547" s="183">
        <f>Q547*H547</f>
        <v>2.6399999999999996E-2</v>
      </c>
      <c r="S547" s="183">
        <v>0</v>
      </c>
      <c r="T547" s="184">
        <f>S547*H547</f>
        <v>0</v>
      </c>
      <c r="AR547" s="17" t="s">
        <v>129</v>
      </c>
      <c r="AT547" s="17" t="s">
        <v>124</v>
      </c>
      <c r="AU547" s="17" t="s">
        <v>84</v>
      </c>
      <c r="AY547" s="17" t="s">
        <v>122</v>
      </c>
      <c r="BE547" s="185">
        <f>IF(N547="základní",J547,0)</f>
        <v>0</v>
      </c>
      <c r="BF547" s="185">
        <f>IF(N547="snížená",J547,0)</f>
        <v>0</v>
      </c>
      <c r="BG547" s="185">
        <f>IF(N547="zákl. přenesená",J547,0)</f>
        <v>0</v>
      </c>
      <c r="BH547" s="185">
        <f>IF(N547="sníž. přenesená",J547,0)</f>
        <v>0</v>
      </c>
      <c r="BI547" s="185">
        <f>IF(N547="nulová",J547,0)</f>
        <v>0</v>
      </c>
      <c r="BJ547" s="17" t="s">
        <v>82</v>
      </c>
      <c r="BK547" s="185">
        <f>ROUND(I547*H547,2)</f>
        <v>0</v>
      </c>
      <c r="BL547" s="17" t="s">
        <v>129</v>
      </c>
      <c r="BM547" s="17" t="s">
        <v>801</v>
      </c>
    </row>
    <row r="548" spans="2:65" s="1" customFormat="1" ht="107.25" x14ac:dyDescent="0.2">
      <c r="B548" s="34"/>
      <c r="C548" s="35"/>
      <c r="D548" s="186" t="s">
        <v>131</v>
      </c>
      <c r="E548" s="35"/>
      <c r="F548" s="187" t="s">
        <v>778</v>
      </c>
      <c r="G548" s="35"/>
      <c r="H548" s="35"/>
      <c r="I548" s="103"/>
      <c r="J548" s="35"/>
      <c r="K548" s="35"/>
      <c r="L548" s="38"/>
      <c r="M548" s="188"/>
      <c r="N548" s="60"/>
      <c r="O548" s="60"/>
      <c r="P548" s="60"/>
      <c r="Q548" s="60"/>
      <c r="R548" s="60"/>
      <c r="S548" s="60"/>
      <c r="T548" s="61"/>
      <c r="AT548" s="17" t="s">
        <v>131</v>
      </c>
      <c r="AU548" s="17" t="s">
        <v>84</v>
      </c>
    </row>
    <row r="549" spans="2:65" s="11" customFormat="1" x14ac:dyDescent="0.2">
      <c r="B549" s="189"/>
      <c r="C549" s="190"/>
      <c r="D549" s="186" t="s">
        <v>133</v>
      </c>
      <c r="E549" s="191" t="s">
        <v>19</v>
      </c>
      <c r="F549" s="192" t="s">
        <v>802</v>
      </c>
      <c r="G549" s="190"/>
      <c r="H549" s="193">
        <v>12</v>
      </c>
      <c r="I549" s="194"/>
      <c r="J549" s="190"/>
      <c r="K549" s="190"/>
      <c r="L549" s="195"/>
      <c r="M549" s="196"/>
      <c r="N549" s="197"/>
      <c r="O549" s="197"/>
      <c r="P549" s="197"/>
      <c r="Q549" s="197"/>
      <c r="R549" s="197"/>
      <c r="S549" s="197"/>
      <c r="T549" s="198"/>
      <c r="AT549" s="199" t="s">
        <v>133</v>
      </c>
      <c r="AU549" s="199" t="s">
        <v>84</v>
      </c>
      <c r="AV549" s="11" t="s">
        <v>84</v>
      </c>
      <c r="AW549" s="11" t="s">
        <v>35</v>
      </c>
      <c r="AX549" s="11" t="s">
        <v>74</v>
      </c>
      <c r="AY549" s="199" t="s">
        <v>122</v>
      </c>
    </row>
    <row r="550" spans="2:65" s="11" customFormat="1" x14ac:dyDescent="0.2">
      <c r="B550" s="189"/>
      <c r="C550" s="190"/>
      <c r="D550" s="186" t="s">
        <v>133</v>
      </c>
      <c r="E550" s="191" t="s">
        <v>19</v>
      </c>
      <c r="F550" s="192" t="s">
        <v>803</v>
      </c>
      <c r="G550" s="190"/>
      <c r="H550" s="193">
        <v>8</v>
      </c>
      <c r="I550" s="194"/>
      <c r="J550" s="190"/>
      <c r="K550" s="190"/>
      <c r="L550" s="195"/>
      <c r="M550" s="196"/>
      <c r="N550" s="197"/>
      <c r="O550" s="197"/>
      <c r="P550" s="197"/>
      <c r="Q550" s="197"/>
      <c r="R550" s="197"/>
      <c r="S550" s="197"/>
      <c r="T550" s="198"/>
      <c r="AT550" s="199" t="s">
        <v>133</v>
      </c>
      <c r="AU550" s="199" t="s">
        <v>84</v>
      </c>
      <c r="AV550" s="11" t="s">
        <v>84</v>
      </c>
      <c r="AW550" s="11" t="s">
        <v>35</v>
      </c>
      <c r="AX550" s="11" t="s">
        <v>74</v>
      </c>
      <c r="AY550" s="199" t="s">
        <v>122</v>
      </c>
    </row>
    <row r="551" spans="2:65" s="11" customFormat="1" x14ac:dyDescent="0.2">
      <c r="B551" s="189"/>
      <c r="C551" s="190"/>
      <c r="D551" s="186" t="s">
        <v>133</v>
      </c>
      <c r="E551" s="191" t="s">
        <v>19</v>
      </c>
      <c r="F551" s="192" t="s">
        <v>804</v>
      </c>
      <c r="G551" s="190"/>
      <c r="H551" s="193">
        <v>14</v>
      </c>
      <c r="I551" s="194"/>
      <c r="J551" s="190"/>
      <c r="K551" s="190"/>
      <c r="L551" s="195"/>
      <c r="M551" s="196"/>
      <c r="N551" s="197"/>
      <c r="O551" s="197"/>
      <c r="P551" s="197"/>
      <c r="Q551" s="197"/>
      <c r="R551" s="197"/>
      <c r="S551" s="197"/>
      <c r="T551" s="198"/>
      <c r="AT551" s="199" t="s">
        <v>133</v>
      </c>
      <c r="AU551" s="199" t="s">
        <v>84</v>
      </c>
      <c r="AV551" s="11" t="s">
        <v>84</v>
      </c>
      <c r="AW551" s="11" t="s">
        <v>35</v>
      </c>
      <c r="AX551" s="11" t="s">
        <v>74</v>
      </c>
      <c r="AY551" s="199" t="s">
        <v>122</v>
      </c>
    </row>
    <row r="552" spans="2:65" s="11" customFormat="1" x14ac:dyDescent="0.2">
      <c r="B552" s="189"/>
      <c r="C552" s="190"/>
      <c r="D552" s="186" t="s">
        <v>133</v>
      </c>
      <c r="E552" s="191" t="s">
        <v>19</v>
      </c>
      <c r="F552" s="192" t="s">
        <v>805</v>
      </c>
      <c r="G552" s="190"/>
      <c r="H552" s="193">
        <v>10</v>
      </c>
      <c r="I552" s="194"/>
      <c r="J552" s="190"/>
      <c r="K552" s="190"/>
      <c r="L552" s="195"/>
      <c r="M552" s="196"/>
      <c r="N552" s="197"/>
      <c r="O552" s="197"/>
      <c r="P552" s="197"/>
      <c r="Q552" s="197"/>
      <c r="R552" s="197"/>
      <c r="S552" s="197"/>
      <c r="T552" s="198"/>
      <c r="AT552" s="199" t="s">
        <v>133</v>
      </c>
      <c r="AU552" s="199" t="s">
        <v>84</v>
      </c>
      <c r="AV552" s="11" t="s">
        <v>84</v>
      </c>
      <c r="AW552" s="11" t="s">
        <v>35</v>
      </c>
      <c r="AX552" s="11" t="s">
        <v>74</v>
      </c>
      <c r="AY552" s="199" t="s">
        <v>122</v>
      </c>
    </row>
    <row r="553" spans="2:65" s="13" customFormat="1" x14ac:dyDescent="0.2">
      <c r="B553" s="211"/>
      <c r="C553" s="212"/>
      <c r="D553" s="186" t="s">
        <v>133</v>
      </c>
      <c r="E553" s="213" t="s">
        <v>19</v>
      </c>
      <c r="F553" s="214" t="s">
        <v>806</v>
      </c>
      <c r="G553" s="212"/>
      <c r="H553" s="215">
        <v>44</v>
      </c>
      <c r="I553" s="216"/>
      <c r="J553" s="212"/>
      <c r="K553" s="212"/>
      <c r="L553" s="217"/>
      <c r="M553" s="218"/>
      <c r="N553" s="219"/>
      <c r="O553" s="219"/>
      <c r="P553" s="219"/>
      <c r="Q553" s="219"/>
      <c r="R553" s="219"/>
      <c r="S553" s="219"/>
      <c r="T553" s="220"/>
      <c r="AT553" s="221" t="s">
        <v>133</v>
      </c>
      <c r="AU553" s="221" t="s">
        <v>84</v>
      </c>
      <c r="AV553" s="13" t="s">
        <v>140</v>
      </c>
      <c r="AW553" s="13" t="s">
        <v>35</v>
      </c>
      <c r="AX553" s="13" t="s">
        <v>74</v>
      </c>
      <c r="AY553" s="221" t="s">
        <v>122</v>
      </c>
    </row>
    <row r="554" spans="2:65" s="12" customFormat="1" x14ac:dyDescent="0.2">
      <c r="B554" s="200"/>
      <c r="C554" s="201"/>
      <c r="D554" s="186" t="s">
        <v>133</v>
      </c>
      <c r="E554" s="202" t="s">
        <v>19</v>
      </c>
      <c r="F554" s="203" t="s">
        <v>153</v>
      </c>
      <c r="G554" s="201"/>
      <c r="H554" s="204">
        <v>44</v>
      </c>
      <c r="I554" s="205"/>
      <c r="J554" s="201"/>
      <c r="K554" s="201"/>
      <c r="L554" s="206"/>
      <c r="M554" s="207"/>
      <c r="N554" s="208"/>
      <c r="O554" s="208"/>
      <c r="P554" s="208"/>
      <c r="Q554" s="208"/>
      <c r="R554" s="208"/>
      <c r="S554" s="208"/>
      <c r="T554" s="209"/>
      <c r="AT554" s="210" t="s">
        <v>133</v>
      </c>
      <c r="AU554" s="210" t="s">
        <v>84</v>
      </c>
      <c r="AV554" s="12" t="s">
        <v>129</v>
      </c>
      <c r="AW554" s="12" t="s">
        <v>35</v>
      </c>
      <c r="AX554" s="12" t="s">
        <v>82</v>
      </c>
      <c r="AY554" s="210" t="s">
        <v>122</v>
      </c>
    </row>
    <row r="555" spans="2:65" s="1" customFormat="1" ht="16.5" customHeight="1" x14ac:dyDescent="0.2">
      <c r="B555" s="34"/>
      <c r="C555" s="174" t="s">
        <v>807</v>
      </c>
      <c r="D555" s="174" t="s">
        <v>124</v>
      </c>
      <c r="E555" s="175" t="s">
        <v>808</v>
      </c>
      <c r="F555" s="176" t="s">
        <v>809</v>
      </c>
      <c r="G555" s="177" t="s">
        <v>137</v>
      </c>
      <c r="H555" s="178">
        <v>4</v>
      </c>
      <c r="I555" s="179"/>
      <c r="J555" s="180">
        <f>ROUND(I555*H555,2)</f>
        <v>0</v>
      </c>
      <c r="K555" s="176" t="s">
        <v>128</v>
      </c>
      <c r="L555" s="38"/>
      <c r="M555" s="181" t="s">
        <v>19</v>
      </c>
      <c r="N555" s="182" t="s">
        <v>45</v>
      </c>
      <c r="O555" s="60"/>
      <c r="P555" s="183">
        <f>O555*H555</f>
        <v>0</v>
      </c>
      <c r="Q555" s="183">
        <v>5.4000000000000001E-4</v>
      </c>
      <c r="R555" s="183">
        <f>Q555*H555</f>
        <v>2.16E-3</v>
      </c>
      <c r="S555" s="183">
        <v>0</v>
      </c>
      <c r="T555" s="184">
        <f>S555*H555</f>
        <v>0</v>
      </c>
      <c r="AR555" s="17" t="s">
        <v>129</v>
      </c>
      <c r="AT555" s="17" t="s">
        <v>124</v>
      </c>
      <c r="AU555" s="17" t="s">
        <v>84</v>
      </c>
      <c r="AY555" s="17" t="s">
        <v>122</v>
      </c>
      <c r="BE555" s="185">
        <f>IF(N555="základní",J555,0)</f>
        <v>0</v>
      </c>
      <c r="BF555" s="185">
        <f>IF(N555="snížená",J555,0)</f>
        <v>0</v>
      </c>
      <c r="BG555" s="185">
        <f>IF(N555="zákl. přenesená",J555,0)</f>
        <v>0</v>
      </c>
      <c r="BH555" s="185">
        <f>IF(N555="sníž. přenesená",J555,0)</f>
        <v>0</v>
      </c>
      <c r="BI555" s="185">
        <f>IF(N555="nulová",J555,0)</f>
        <v>0</v>
      </c>
      <c r="BJ555" s="17" t="s">
        <v>82</v>
      </c>
      <c r="BK555" s="185">
        <f>ROUND(I555*H555,2)</f>
        <v>0</v>
      </c>
      <c r="BL555" s="17" t="s">
        <v>129</v>
      </c>
      <c r="BM555" s="17" t="s">
        <v>810</v>
      </c>
    </row>
    <row r="556" spans="2:65" s="1" customFormat="1" ht="68.25" x14ac:dyDescent="0.2">
      <c r="B556" s="34"/>
      <c r="C556" s="35"/>
      <c r="D556" s="186" t="s">
        <v>131</v>
      </c>
      <c r="E556" s="35"/>
      <c r="F556" s="187" t="s">
        <v>811</v>
      </c>
      <c r="G556" s="35"/>
      <c r="H556" s="35"/>
      <c r="I556" s="103"/>
      <c r="J556" s="35"/>
      <c r="K556" s="35"/>
      <c r="L556" s="38"/>
      <c r="M556" s="188"/>
      <c r="N556" s="60"/>
      <c r="O556" s="60"/>
      <c r="P556" s="60"/>
      <c r="Q556" s="60"/>
      <c r="R556" s="60"/>
      <c r="S556" s="60"/>
      <c r="T556" s="61"/>
      <c r="AT556" s="17" t="s">
        <v>131</v>
      </c>
      <c r="AU556" s="17" t="s">
        <v>84</v>
      </c>
    </row>
    <row r="557" spans="2:65" s="11" customFormat="1" x14ac:dyDescent="0.2">
      <c r="B557" s="189"/>
      <c r="C557" s="190"/>
      <c r="D557" s="186" t="s">
        <v>133</v>
      </c>
      <c r="E557" s="191" t="s">
        <v>19</v>
      </c>
      <c r="F557" s="192" t="s">
        <v>812</v>
      </c>
      <c r="G557" s="190"/>
      <c r="H557" s="193">
        <v>3</v>
      </c>
      <c r="I557" s="194"/>
      <c r="J557" s="190"/>
      <c r="K557" s="190"/>
      <c r="L557" s="195"/>
      <c r="M557" s="196"/>
      <c r="N557" s="197"/>
      <c r="O557" s="197"/>
      <c r="P557" s="197"/>
      <c r="Q557" s="197"/>
      <c r="R557" s="197"/>
      <c r="S557" s="197"/>
      <c r="T557" s="198"/>
      <c r="AT557" s="199" t="s">
        <v>133</v>
      </c>
      <c r="AU557" s="199" t="s">
        <v>84</v>
      </c>
      <c r="AV557" s="11" t="s">
        <v>84</v>
      </c>
      <c r="AW557" s="11" t="s">
        <v>35</v>
      </c>
      <c r="AX557" s="11" t="s">
        <v>74</v>
      </c>
      <c r="AY557" s="199" t="s">
        <v>122</v>
      </c>
    </row>
    <row r="558" spans="2:65" s="11" customFormat="1" x14ac:dyDescent="0.2">
      <c r="B558" s="189"/>
      <c r="C558" s="190"/>
      <c r="D558" s="186" t="s">
        <v>133</v>
      </c>
      <c r="E558" s="191" t="s">
        <v>19</v>
      </c>
      <c r="F558" s="192" t="s">
        <v>813</v>
      </c>
      <c r="G558" s="190"/>
      <c r="H558" s="193">
        <v>1</v>
      </c>
      <c r="I558" s="194"/>
      <c r="J558" s="190"/>
      <c r="K558" s="190"/>
      <c r="L558" s="195"/>
      <c r="M558" s="196"/>
      <c r="N558" s="197"/>
      <c r="O558" s="197"/>
      <c r="P558" s="197"/>
      <c r="Q558" s="197"/>
      <c r="R558" s="197"/>
      <c r="S558" s="197"/>
      <c r="T558" s="198"/>
      <c r="AT558" s="199" t="s">
        <v>133</v>
      </c>
      <c r="AU558" s="199" t="s">
        <v>84</v>
      </c>
      <c r="AV558" s="11" t="s">
        <v>84</v>
      </c>
      <c r="AW558" s="11" t="s">
        <v>35</v>
      </c>
      <c r="AX558" s="11" t="s">
        <v>74</v>
      </c>
      <c r="AY558" s="199" t="s">
        <v>122</v>
      </c>
    </row>
    <row r="559" spans="2:65" s="12" customFormat="1" x14ac:dyDescent="0.2">
      <c r="B559" s="200"/>
      <c r="C559" s="201"/>
      <c r="D559" s="186" t="s">
        <v>133</v>
      </c>
      <c r="E559" s="202" t="s">
        <v>19</v>
      </c>
      <c r="F559" s="203" t="s">
        <v>153</v>
      </c>
      <c r="G559" s="201"/>
      <c r="H559" s="204">
        <v>4</v>
      </c>
      <c r="I559" s="205"/>
      <c r="J559" s="201"/>
      <c r="K559" s="201"/>
      <c r="L559" s="206"/>
      <c r="M559" s="207"/>
      <c r="N559" s="208"/>
      <c r="O559" s="208"/>
      <c r="P559" s="208"/>
      <c r="Q559" s="208"/>
      <c r="R559" s="208"/>
      <c r="S559" s="208"/>
      <c r="T559" s="209"/>
      <c r="AT559" s="210" t="s">
        <v>133</v>
      </c>
      <c r="AU559" s="210" t="s">
        <v>84</v>
      </c>
      <c r="AV559" s="12" t="s">
        <v>129</v>
      </c>
      <c r="AW559" s="12" t="s">
        <v>35</v>
      </c>
      <c r="AX559" s="12" t="s">
        <v>82</v>
      </c>
      <c r="AY559" s="210" t="s">
        <v>122</v>
      </c>
    </row>
    <row r="560" spans="2:65" s="1" customFormat="1" ht="16.5" customHeight="1" x14ac:dyDescent="0.2">
      <c r="B560" s="34"/>
      <c r="C560" s="174" t="s">
        <v>814</v>
      </c>
      <c r="D560" s="174" t="s">
        <v>124</v>
      </c>
      <c r="E560" s="175" t="s">
        <v>815</v>
      </c>
      <c r="F560" s="176" t="s">
        <v>816</v>
      </c>
      <c r="G560" s="177" t="s">
        <v>137</v>
      </c>
      <c r="H560" s="178">
        <v>2</v>
      </c>
      <c r="I560" s="179"/>
      <c r="J560" s="180">
        <f>ROUND(I560*H560,2)</f>
        <v>0</v>
      </c>
      <c r="K560" s="176" t="s">
        <v>128</v>
      </c>
      <c r="L560" s="38"/>
      <c r="M560" s="181" t="s">
        <v>19</v>
      </c>
      <c r="N560" s="182" t="s">
        <v>45</v>
      </c>
      <c r="O560" s="60"/>
      <c r="P560" s="183">
        <f>O560*H560</f>
        <v>0</v>
      </c>
      <c r="Q560" s="183">
        <v>1.58E-3</v>
      </c>
      <c r="R560" s="183">
        <f>Q560*H560</f>
        <v>3.16E-3</v>
      </c>
      <c r="S560" s="183">
        <v>0</v>
      </c>
      <c r="T560" s="184">
        <f>S560*H560</f>
        <v>0</v>
      </c>
      <c r="AR560" s="17" t="s">
        <v>129</v>
      </c>
      <c r="AT560" s="17" t="s">
        <v>124</v>
      </c>
      <c r="AU560" s="17" t="s">
        <v>84</v>
      </c>
      <c r="AY560" s="17" t="s">
        <v>122</v>
      </c>
      <c r="BE560" s="185">
        <f>IF(N560="základní",J560,0)</f>
        <v>0</v>
      </c>
      <c r="BF560" s="185">
        <f>IF(N560="snížená",J560,0)</f>
        <v>0</v>
      </c>
      <c r="BG560" s="185">
        <f>IF(N560="zákl. přenesená",J560,0)</f>
        <v>0</v>
      </c>
      <c r="BH560" s="185">
        <f>IF(N560="sníž. přenesená",J560,0)</f>
        <v>0</v>
      </c>
      <c r="BI560" s="185">
        <f>IF(N560="nulová",J560,0)</f>
        <v>0</v>
      </c>
      <c r="BJ560" s="17" t="s">
        <v>82</v>
      </c>
      <c r="BK560" s="185">
        <f>ROUND(I560*H560,2)</f>
        <v>0</v>
      </c>
      <c r="BL560" s="17" t="s">
        <v>129</v>
      </c>
      <c r="BM560" s="17" t="s">
        <v>817</v>
      </c>
    </row>
    <row r="561" spans="2:65" s="1" customFormat="1" ht="68.25" x14ac:dyDescent="0.2">
      <c r="B561" s="34"/>
      <c r="C561" s="35"/>
      <c r="D561" s="186" t="s">
        <v>131</v>
      </c>
      <c r="E561" s="35"/>
      <c r="F561" s="187" t="s">
        <v>811</v>
      </c>
      <c r="G561" s="35"/>
      <c r="H561" s="35"/>
      <c r="I561" s="103"/>
      <c r="J561" s="35"/>
      <c r="K561" s="35"/>
      <c r="L561" s="38"/>
      <c r="M561" s="188"/>
      <c r="N561" s="60"/>
      <c r="O561" s="60"/>
      <c r="P561" s="60"/>
      <c r="Q561" s="60"/>
      <c r="R561" s="60"/>
      <c r="S561" s="60"/>
      <c r="T561" s="61"/>
      <c r="AT561" s="17" t="s">
        <v>131</v>
      </c>
      <c r="AU561" s="17" t="s">
        <v>84</v>
      </c>
    </row>
    <row r="562" spans="2:65" s="11" customFormat="1" x14ac:dyDescent="0.2">
      <c r="B562" s="189"/>
      <c r="C562" s="190"/>
      <c r="D562" s="186" t="s">
        <v>133</v>
      </c>
      <c r="E562" s="191" t="s">
        <v>19</v>
      </c>
      <c r="F562" s="192" t="s">
        <v>818</v>
      </c>
      <c r="G562" s="190"/>
      <c r="H562" s="193">
        <v>1</v>
      </c>
      <c r="I562" s="194"/>
      <c r="J562" s="190"/>
      <c r="K562" s="190"/>
      <c r="L562" s="195"/>
      <c r="M562" s="196"/>
      <c r="N562" s="197"/>
      <c r="O562" s="197"/>
      <c r="P562" s="197"/>
      <c r="Q562" s="197"/>
      <c r="R562" s="197"/>
      <c r="S562" s="197"/>
      <c r="T562" s="198"/>
      <c r="AT562" s="199" t="s">
        <v>133</v>
      </c>
      <c r="AU562" s="199" t="s">
        <v>84</v>
      </c>
      <c r="AV562" s="11" t="s">
        <v>84</v>
      </c>
      <c r="AW562" s="11" t="s">
        <v>35</v>
      </c>
      <c r="AX562" s="11" t="s">
        <v>74</v>
      </c>
      <c r="AY562" s="199" t="s">
        <v>122</v>
      </c>
    </row>
    <row r="563" spans="2:65" s="11" customFormat="1" x14ac:dyDescent="0.2">
      <c r="B563" s="189"/>
      <c r="C563" s="190"/>
      <c r="D563" s="186" t="s">
        <v>133</v>
      </c>
      <c r="E563" s="191" t="s">
        <v>19</v>
      </c>
      <c r="F563" s="192" t="s">
        <v>819</v>
      </c>
      <c r="G563" s="190"/>
      <c r="H563" s="193">
        <v>1</v>
      </c>
      <c r="I563" s="194"/>
      <c r="J563" s="190"/>
      <c r="K563" s="190"/>
      <c r="L563" s="195"/>
      <c r="M563" s="196"/>
      <c r="N563" s="197"/>
      <c r="O563" s="197"/>
      <c r="P563" s="197"/>
      <c r="Q563" s="197"/>
      <c r="R563" s="197"/>
      <c r="S563" s="197"/>
      <c r="T563" s="198"/>
      <c r="AT563" s="199" t="s">
        <v>133</v>
      </c>
      <c r="AU563" s="199" t="s">
        <v>84</v>
      </c>
      <c r="AV563" s="11" t="s">
        <v>84</v>
      </c>
      <c r="AW563" s="11" t="s">
        <v>35</v>
      </c>
      <c r="AX563" s="11" t="s">
        <v>74</v>
      </c>
      <c r="AY563" s="199" t="s">
        <v>122</v>
      </c>
    </row>
    <row r="564" spans="2:65" s="12" customFormat="1" x14ac:dyDescent="0.2">
      <c r="B564" s="200"/>
      <c r="C564" s="201"/>
      <c r="D564" s="186" t="s">
        <v>133</v>
      </c>
      <c r="E564" s="202" t="s">
        <v>19</v>
      </c>
      <c r="F564" s="203" t="s">
        <v>153</v>
      </c>
      <c r="G564" s="201"/>
      <c r="H564" s="204">
        <v>2</v>
      </c>
      <c r="I564" s="205"/>
      <c r="J564" s="201"/>
      <c r="K564" s="201"/>
      <c r="L564" s="206"/>
      <c r="M564" s="207"/>
      <c r="N564" s="208"/>
      <c r="O564" s="208"/>
      <c r="P564" s="208"/>
      <c r="Q564" s="208"/>
      <c r="R564" s="208"/>
      <c r="S564" s="208"/>
      <c r="T564" s="209"/>
      <c r="AT564" s="210" t="s">
        <v>133</v>
      </c>
      <c r="AU564" s="210" t="s">
        <v>84</v>
      </c>
      <c r="AV564" s="12" t="s">
        <v>129</v>
      </c>
      <c r="AW564" s="12" t="s">
        <v>35</v>
      </c>
      <c r="AX564" s="12" t="s">
        <v>82</v>
      </c>
      <c r="AY564" s="210" t="s">
        <v>122</v>
      </c>
    </row>
    <row r="565" spans="2:65" s="1" customFormat="1" ht="16.5" customHeight="1" x14ac:dyDescent="0.2">
      <c r="B565" s="34"/>
      <c r="C565" s="174" t="s">
        <v>599</v>
      </c>
      <c r="D565" s="174" t="s">
        <v>124</v>
      </c>
      <c r="E565" s="175" t="s">
        <v>820</v>
      </c>
      <c r="F565" s="176" t="s">
        <v>821</v>
      </c>
      <c r="G565" s="177" t="s">
        <v>228</v>
      </c>
      <c r="H565" s="178">
        <v>146.4</v>
      </c>
      <c r="I565" s="179"/>
      <c r="J565" s="180">
        <f>ROUND(I565*H565,2)</f>
        <v>0</v>
      </c>
      <c r="K565" s="176" t="s">
        <v>128</v>
      </c>
      <c r="L565" s="38"/>
      <c r="M565" s="181" t="s">
        <v>19</v>
      </c>
      <c r="N565" s="182" t="s">
        <v>45</v>
      </c>
      <c r="O565" s="60"/>
      <c r="P565" s="183">
        <f>O565*H565</f>
        <v>0</v>
      </c>
      <c r="Q565" s="183">
        <v>0</v>
      </c>
      <c r="R565" s="183">
        <f>Q565*H565</f>
        <v>0</v>
      </c>
      <c r="S565" s="183">
        <v>0</v>
      </c>
      <c r="T565" s="184">
        <f>S565*H565</f>
        <v>0</v>
      </c>
      <c r="AR565" s="17" t="s">
        <v>129</v>
      </c>
      <c r="AT565" s="17" t="s">
        <v>124</v>
      </c>
      <c r="AU565" s="17" t="s">
        <v>84</v>
      </c>
      <c r="AY565" s="17" t="s">
        <v>122</v>
      </c>
      <c r="BE565" s="185">
        <f>IF(N565="základní",J565,0)</f>
        <v>0</v>
      </c>
      <c r="BF565" s="185">
        <f>IF(N565="snížená",J565,0)</f>
        <v>0</v>
      </c>
      <c r="BG565" s="185">
        <f>IF(N565="zákl. přenesená",J565,0)</f>
        <v>0</v>
      </c>
      <c r="BH565" s="185">
        <f>IF(N565="sníž. přenesená",J565,0)</f>
        <v>0</v>
      </c>
      <c r="BI565" s="185">
        <f>IF(N565="nulová",J565,0)</f>
        <v>0</v>
      </c>
      <c r="BJ565" s="17" t="s">
        <v>82</v>
      </c>
      <c r="BK565" s="185">
        <f>ROUND(I565*H565,2)</f>
        <v>0</v>
      </c>
      <c r="BL565" s="17" t="s">
        <v>129</v>
      </c>
      <c r="BM565" s="17" t="s">
        <v>822</v>
      </c>
    </row>
    <row r="566" spans="2:65" s="1" customFormat="1" ht="48.75" x14ac:dyDescent="0.2">
      <c r="B566" s="34"/>
      <c r="C566" s="35"/>
      <c r="D566" s="186" t="s">
        <v>131</v>
      </c>
      <c r="E566" s="35"/>
      <c r="F566" s="187" t="s">
        <v>823</v>
      </c>
      <c r="G566" s="35"/>
      <c r="H566" s="35"/>
      <c r="I566" s="103"/>
      <c r="J566" s="35"/>
      <c r="K566" s="35"/>
      <c r="L566" s="38"/>
      <c r="M566" s="188"/>
      <c r="N566" s="60"/>
      <c r="O566" s="60"/>
      <c r="P566" s="60"/>
      <c r="Q566" s="60"/>
      <c r="R566" s="60"/>
      <c r="S566" s="60"/>
      <c r="T566" s="61"/>
      <c r="AT566" s="17" t="s">
        <v>131</v>
      </c>
      <c r="AU566" s="17" t="s">
        <v>84</v>
      </c>
    </row>
    <row r="567" spans="2:65" s="11" customFormat="1" x14ac:dyDescent="0.2">
      <c r="B567" s="189"/>
      <c r="C567" s="190"/>
      <c r="D567" s="186" t="s">
        <v>133</v>
      </c>
      <c r="E567" s="191" t="s">
        <v>19</v>
      </c>
      <c r="F567" s="192" t="s">
        <v>824</v>
      </c>
      <c r="G567" s="190"/>
      <c r="H567" s="193">
        <v>146.4</v>
      </c>
      <c r="I567" s="194"/>
      <c r="J567" s="190"/>
      <c r="K567" s="190"/>
      <c r="L567" s="195"/>
      <c r="M567" s="196"/>
      <c r="N567" s="197"/>
      <c r="O567" s="197"/>
      <c r="P567" s="197"/>
      <c r="Q567" s="197"/>
      <c r="R567" s="197"/>
      <c r="S567" s="197"/>
      <c r="T567" s="198"/>
      <c r="AT567" s="199" t="s">
        <v>133</v>
      </c>
      <c r="AU567" s="199" t="s">
        <v>84</v>
      </c>
      <c r="AV567" s="11" t="s">
        <v>84</v>
      </c>
      <c r="AW567" s="11" t="s">
        <v>35</v>
      </c>
      <c r="AX567" s="11" t="s">
        <v>82</v>
      </c>
      <c r="AY567" s="199" t="s">
        <v>122</v>
      </c>
    </row>
    <row r="568" spans="2:65" s="1" customFormat="1" ht="16.5" customHeight="1" x14ac:dyDescent="0.2">
      <c r="B568" s="34"/>
      <c r="C568" s="174" t="s">
        <v>825</v>
      </c>
      <c r="D568" s="174" t="s">
        <v>124</v>
      </c>
      <c r="E568" s="175" t="s">
        <v>826</v>
      </c>
      <c r="F568" s="176" t="s">
        <v>827</v>
      </c>
      <c r="G568" s="177" t="s">
        <v>127</v>
      </c>
      <c r="H568" s="178">
        <v>44</v>
      </c>
      <c r="I568" s="179"/>
      <c r="J568" s="180">
        <f>ROUND(I568*H568,2)</f>
        <v>0</v>
      </c>
      <c r="K568" s="176" t="s">
        <v>128</v>
      </c>
      <c r="L568" s="38"/>
      <c r="M568" s="181" t="s">
        <v>19</v>
      </c>
      <c r="N568" s="182" t="s">
        <v>45</v>
      </c>
      <c r="O568" s="60"/>
      <c r="P568" s="183">
        <f>O568*H568</f>
        <v>0</v>
      </c>
      <c r="Q568" s="183">
        <v>1.0000000000000001E-5</v>
      </c>
      <c r="R568" s="183">
        <f>Q568*H568</f>
        <v>4.4000000000000002E-4</v>
      </c>
      <c r="S568" s="183">
        <v>0</v>
      </c>
      <c r="T568" s="184">
        <f>S568*H568</f>
        <v>0</v>
      </c>
      <c r="AR568" s="17" t="s">
        <v>129</v>
      </c>
      <c r="AT568" s="17" t="s">
        <v>124</v>
      </c>
      <c r="AU568" s="17" t="s">
        <v>84</v>
      </c>
      <c r="AY568" s="17" t="s">
        <v>122</v>
      </c>
      <c r="BE568" s="185">
        <f>IF(N568="základní",J568,0)</f>
        <v>0</v>
      </c>
      <c r="BF568" s="185">
        <f>IF(N568="snížená",J568,0)</f>
        <v>0</v>
      </c>
      <c r="BG568" s="185">
        <f>IF(N568="zákl. přenesená",J568,0)</f>
        <v>0</v>
      </c>
      <c r="BH568" s="185">
        <f>IF(N568="sníž. přenesená",J568,0)</f>
        <v>0</v>
      </c>
      <c r="BI568" s="185">
        <f>IF(N568="nulová",J568,0)</f>
        <v>0</v>
      </c>
      <c r="BJ568" s="17" t="s">
        <v>82</v>
      </c>
      <c r="BK568" s="185">
        <f>ROUND(I568*H568,2)</f>
        <v>0</v>
      </c>
      <c r="BL568" s="17" t="s">
        <v>129</v>
      </c>
      <c r="BM568" s="17" t="s">
        <v>828</v>
      </c>
    </row>
    <row r="569" spans="2:65" s="1" customFormat="1" ht="48.75" x14ac:dyDescent="0.2">
      <c r="B569" s="34"/>
      <c r="C569" s="35"/>
      <c r="D569" s="186" t="s">
        <v>131</v>
      </c>
      <c r="E569" s="35"/>
      <c r="F569" s="187" t="s">
        <v>823</v>
      </c>
      <c r="G569" s="35"/>
      <c r="H569" s="35"/>
      <c r="I569" s="103"/>
      <c r="J569" s="35"/>
      <c r="K569" s="35"/>
      <c r="L569" s="38"/>
      <c r="M569" s="188"/>
      <c r="N569" s="60"/>
      <c r="O569" s="60"/>
      <c r="P569" s="60"/>
      <c r="Q569" s="60"/>
      <c r="R569" s="60"/>
      <c r="S569" s="60"/>
      <c r="T569" s="61"/>
      <c r="AT569" s="17" t="s">
        <v>131</v>
      </c>
      <c r="AU569" s="17" t="s">
        <v>84</v>
      </c>
    </row>
    <row r="570" spans="2:65" s="1" customFormat="1" ht="22.5" customHeight="1" x14ac:dyDescent="0.2">
      <c r="B570" s="34"/>
      <c r="C570" s="174" t="s">
        <v>829</v>
      </c>
      <c r="D570" s="174" t="s">
        <v>124</v>
      </c>
      <c r="E570" s="175" t="s">
        <v>830</v>
      </c>
      <c r="F570" s="176" t="s">
        <v>831</v>
      </c>
      <c r="G570" s="177" t="s">
        <v>228</v>
      </c>
      <c r="H570" s="178">
        <v>499.5</v>
      </c>
      <c r="I570" s="179"/>
      <c r="J570" s="180">
        <f>ROUND(I570*H570,2)</f>
        <v>0</v>
      </c>
      <c r="K570" s="176" t="s">
        <v>128</v>
      </c>
      <c r="L570" s="38"/>
      <c r="M570" s="181" t="s">
        <v>19</v>
      </c>
      <c r="N570" s="182" t="s">
        <v>45</v>
      </c>
      <c r="O570" s="60"/>
      <c r="P570" s="183">
        <f>O570*H570</f>
        <v>0</v>
      </c>
      <c r="Q570" s="183">
        <v>0.16849</v>
      </c>
      <c r="R570" s="183">
        <f>Q570*H570</f>
        <v>84.160754999999995</v>
      </c>
      <c r="S570" s="183">
        <v>0</v>
      </c>
      <c r="T570" s="184">
        <f>S570*H570</f>
        <v>0</v>
      </c>
      <c r="AR570" s="17" t="s">
        <v>129</v>
      </c>
      <c r="AT570" s="17" t="s">
        <v>124</v>
      </c>
      <c r="AU570" s="17" t="s">
        <v>84</v>
      </c>
      <c r="AY570" s="17" t="s">
        <v>122</v>
      </c>
      <c r="BE570" s="185">
        <f>IF(N570="základní",J570,0)</f>
        <v>0</v>
      </c>
      <c r="BF570" s="185">
        <f>IF(N570="snížená",J570,0)</f>
        <v>0</v>
      </c>
      <c r="BG570" s="185">
        <f>IF(N570="zákl. přenesená",J570,0)</f>
        <v>0</v>
      </c>
      <c r="BH570" s="185">
        <f>IF(N570="sníž. přenesená",J570,0)</f>
        <v>0</v>
      </c>
      <c r="BI570" s="185">
        <f>IF(N570="nulová",J570,0)</f>
        <v>0</v>
      </c>
      <c r="BJ570" s="17" t="s">
        <v>82</v>
      </c>
      <c r="BK570" s="185">
        <f>ROUND(I570*H570,2)</f>
        <v>0</v>
      </c>
      <c r="BL570" s="17" t="s">
        <v>129</v>
      </c>
      <c r="BM570" s="17" t="s">
        <v>832</v>
      </c>
    </row>
    <row r="571" spans="2:65" s="1" customFormat="1" ht="97.5" x14ac:dyDescent="0.2">
      <c r="B571" s="34"/>
      <c r="C571" s="35"/>
      <c r="D571" s="186" t="s">
        <v>131</v>
      </c>
      <c r="E571" s="35"/>
      <c r="F571" s="187" t="s">
        <v>833</v>
      </c>
      <c r="G571" s="35"/>
      <c r="H571" s="35"/>
      <c r="I571" s="103"/>
      <c r="J571" s="35"/>
      <c r="K571" s="35"/>
      <c r="L571" s="38"/>
      <c r="M571" s="188"/>
      <c r="N571" s="60"/>
      <c r="O571" s="60"/>
      <c r="P571" s="60"/>
      <c r="Q571" s="60"/>
      <c r="R571" s="60"/>
      <c r="S571" s="60"/>
      <c r="T571" s="61"/>
      <c r="AT571" s="17" t="s">
        <v>131</v>
      </c>
      <c r="AU571" s="17" t="s">
        <v>84</v>
      </c>
    </row>
    <row r="572" spans="2:65" s="11" customFormat="1" x14ac:dyDescent="0.2">
      <c r="B572" s="189"/>
      <c r="C572" s="190"/>
      <c r="D572" s="186" t="s">
        <v>133</v>
      </c>
      <c r="E572" s="191" t="s">
        <v>19</v>
      </c>
      <c r="F572" s="192" t="s">
        <v>834</v>
      </c>
      <c r="G572" s="190"/>
      <c r="H572" s="193">
        <v>97.1</v>
      </c>
      <c r="I572" s="194"/>
      <c r="J572" s="190"/>
      <c r="K572" s="190"/>
      <c r="L572" s="195"/>
      <c r="M572" s="196"/>
      <c r="N572" s="197"/>
      <c r="O572" s="197"/>
      <c r="P572" s="197"/>
      <c r="Q572" s="197"/>
      <c r="R572" s="197"/>
      <c r="S572" s="197"/>
      <c r="T572" s="198"/>
      <c r="AT572" s="199" t="s">
        <v>133</v>
      </c>
      <c r="AU572" s="199" t="s">
        <v>84</v>
      </c>
      <c r="AV572" s="11" t="s">
        <v>84</v>
      </c>
      <c r="AW572" s="11" t="s">
        <v>35</v>
      </c>
      <c r="AX572" s="11" t="s">
        <v>74</v>
      </c>
      <c r="AY572" s="199" t="s">
        <v>122</v>
      </c>
    </row>
    <row r="573" spans="2:65" s="11" customFormat="1" x14ac:dyDescent="0.2">
      <c r="B573" s="189"/>
      <c r="C573" s="190"/>
      <c r="D573" s="186" t="s">
        <v>133</v>
      </c>
      <c r="E573" s="191" t="s">
        <v>19</v>
      </c>
      <c r="F573" s="192" t="s">
        <v>835</v>
      </c>
      <c r="G573" s="190"/>
      <c r="H573" s="193">
        <v>65</v>
      </c>
      <c r="I573" s="194"/>
      <c r="J573" s="190"/>
      <c r="K573" s="190"/>
      <c r="L573" s="195"/>
      <c r="M573" s="196"/>
      <c r="N573" s="197"/>
      <c r="O573" s="197"/>
      <c r="P573" s="197"/>
      <c r="Q573" s="197"/>
      <c r="R573" s="197"/>
      <c r="S573" s="197"/>
      <c r="T573" s="198"/>
      <c r="AT573" s="199" t="s">
        <v>133</v>
      </c>
      <c r="AU573" s="199" t="s">
        <v>84</v>
      </c>
      <c r="AV573" s="11" t="s">
        <v>84</v>
      </c>
      <c r="AW573" s="11" t="s">
        <v>35</v>
      </c>
      <c r="AX573" s="11" t="s">
        <v>74</v>
      </c>
      <c r="AY573" s="199" t="s">
        <v>122</v>
      </c>
    </row>
    <row r="574" spans="2:65" s="11" customFormat="1" x14ac:dyDescent="0.2">
      <c r="B574" s="189"/>
      <c r="C574" s="190"/>
      <c r="D574" s="186" t="s">
        <v>133</v>
      </c>
      <c r="E574" s="191" t="s">
        <v>19</v>
      </c>
      <c r="F574" s="192" t="s">
        <v>836</v>
      </c>
      <c r="G574" s="190"/>
      <c r="H574" s="193">
        <v>117.8</v>
      </c>
      <c r="I574" s="194"/>
      <c r="J574" s="190"/>
      <c r="K574" s="190"/>
      <c r="L574" s="195"/>
      <c r="M574" s="196"/>
      <c r="N574" s="197"/>
      <c r="O574" s="197"/>
      <c r="P574" s="197"/>
      <c r="Q574" s="197"/>
      <c r="R574" s="197"/>
      <c r="S574" s="197"/>
      <c r="T574" s="198"/>
      <c r="AT574" s="199" t="s">
        <v>133</v>
      </c>
      <c r="AU574" s="199" t="s">
        <v>84</v>
      </c>
      <c r="AV574" s="11" t="s">
        <v>84</v>
      </c>
      <c r="AW574" s="11" t="s">
        <v>35</v>
      </c>
      <c r="AX574" s="11" t="s">
        <v>74</v>
      </c>
      <c r="AY574" s="199" t="s">
        <v>122</v>
      </c>
    </row>
    <row r="575" spans="2:65" s="11" customFormat="1" x14ac:dyDescent="0.2">
      <c r="B575" s="189"/>
      <c r="C575" s="190"/>
      <c r="D575" s="186" t="s">
        <v>133</v>
      </c>
      <c r="E575" s="191" t="s">
        <v>19</v>
      </c>
      <c r="F575" s="192" t="s">
        <v>837</v>
      </c>
      <c r="G575" s="190"/>
      <c r="H575" s="193">
        <v>170.8</v>
      </c>
      <c r="I575" s="194"/>
      <c r="J575" s="190"/>
      <c r="K575" s="190"/>
      <c r="L575" s="195"/>
      <c r="M575" s="196"/>
      <c r="N575" s="197"/>
      <c r="O575" s="197"/>
      <c r="P575" s="197"/>
      <c r="Q575" s="197"/>
      <c r="R575" s="197"/>
      <c r="S575" s="197"/>
      <c r="T575" s="198"/>
      <c r="AT575" s="199" t="s">
        <v>133</v>
      </c>
      <c r="AU575" s="199" t="s">
        <v>84</v>
      </c>
      <c r="AV575" s="11" t="s">
        <v>84</v>
      </c>
      <c r="AW575" s="11" t="s">
        <v>35</v>
      </c>
      <c r="AX575" s="11" t="s">
        <v>74</v>
      </c>
      <c r="AY575" s="199" t="s">
        <v>122</v>
      </c>
    </row>
    <row r="576" spans="2:65" s="11" customFormat="1" x14ac:dyDescent="0.2">
      <c r="B576" s="189"/>
      <c r="C576" s="190"/>
      <c r="D576" s="186" t="s">
        <v>133</v>
      </c>
      <c r="E576" s="191" t="s">
        <v>19</v>
      </c>
      <c r="F576" s="192" t="s">
        <v>838</v>
      </c>
      <c r="G576" s="190"/>
      <c r="H576" s="193">
        <v>48.8</v>
      </c>
      <c r="I576" s="194"/>
      <c r="J576" s="190"/>
      <c r="K576" s="190"/>
      <c r="L576" s="195"/>
      <c r="M576" s="196"/>
      <c r="N576" s="197"/>
      <c r="O576" s="197"/>
      <c r="P576" s="197"/>
      <c r="Q576" s="197"/>
      <c r="R576" s="197"/>
      <c r="S576" s="197"/>
      <c r="T576" s="198"/>
      <c r="AT576" s="199" t="s">
        <v>133</v>
      </c>
      <c r="AU576" s="199" t="s">
        <v>84</v>
      </c>
      <c r="AV576" s="11" t="s">
        <v>84</v>
      </c>
      <c r="AW576" s="11" t="s">
        <v>35</v>
      </c>
      <c r="AX576" s="11" t="s">
        <v>74</v>
      </c>
      <c r="AY576" s="199" t="s">
        <v>122</v>
      </c>
    </row>
    <row r="577" spans="2:65" s="13" customFormat="1" x14ac:dyDescent="0.2">
      <c r="B577" s="211"/>
      <c r="C577" s="212"/>
      <c r="D577" s="186" t="s">
        <v>133</v>
      </c>
      <c r="E577" s="213" t="s">
        <v>19</v>
      </c>
      <c r="F577" s="214" t="s">
        <v>171</v>
      </c>
      <c r="G577" s="212"/>
      <c r="H577" s="215">
        <v>499.5</v>
      </c>
      <c r="I577" s="216"/>
      <c r="J577" s="212"/>
      <c r="K577" s="212"/>
      <c r="L577" s="217"/>
      <c r="M577" s="218"/>
      <c r="N577" s="219"/>
      <c r="O577" s="219"/>
      <c r="P577" s="219"/>
      <c r="Q577" s="219"/>
      <c r="R577" s="219"/>
      <c r="S577" s="219"/>
      <c r="T577" s="220"/>
      <c r="AT577" s="221" t="s">
        <v>133</v>
      </c>
      <c r="AU577" s="221" t="s">
        <v>84</v>
      </c>
      <c r="AV577" s="13" t="s">
        <v>140</v>
      </c>
      <c r="AW577" s="13" t="s">
        <v>35</v>
      </c>
      <c r="AX577" s="13" t="s">
        <v>74</v>
      </c>
      <c r="AY577" s="221" t="s">
        <v>122</v>
      </c>
    </row>
    <row r="578" spans="2:65" s="12" customFormat="1" x14ac:dyDescent="0.2">
      <c r="B578" s="200"/>
      <c r="C578" s="201"/>
      <c r="D578" s="186" t="s">
        <v>133</v>
      </c>
      <c r="E578" s="202" t="s">
        <v>19</v>
      </c>
      <c r="F578" s="203" t="s">
        <v>153</v>
      </c>
      <c r="G578" s="201"/>
      <c r="H578" s="204">
        <v>499.5</v>
      </c>
      <c r="I578" s="205"/>
      <c r="J578" s="201"/>
      <c r="K578" s="201"/>
      <c r="L578" s="206"/>
      <c r="M578" s="207"/>
      <c r="N578" s="208"/>
      <c r="O578" s="208"/>
      <c r="P578" s="208"/>
      <c r="Q578" s="208"/>
      <c r="R578" s="208"/>
      <c r="S578" s="208"/>
      <c r="T578" s="209"/>
      <c r="AT578" s="210" t="s">
        <v>133</v>
      </c>
      <c r="AU578" s="210" t="s">
        <v>84</v>
      </c>
      <c r="AV578" s="12" t="s">
        <v>129</v>
      </c>
      <c r="AW578" s="12" t="s">
        <v>35</v>
      </c>
      <c r="AX578" s="12" t="s">
        <v>82</v>
      </c>
      <c r="AY578" s="210" t="s">
        <v>122</v>
      </c>
    </row>
    <row r="579" spans="2:65" s="1" customFormat="1" ht="16.5" customHeight="1" x14ac:dyDescent="0.2">
      <c r="B579" s="34"/>
      <c r="C579" s="222" t="s">
        <v>839</v>
      </c>
      <c r="D579" s="222" t="s">
        <v>351</v>
      </c>
      <c r="E579" s="223" t="s">
        <v>840</v>
      </c>
      <c r="F579" s="224" t="s">
        <v>841</v>
      </c>
      <c r="G579" s="225" t="s">
        <v>228</v>
      </c>
      <c r="H579" s="226">
        <v>506.99299999999999</v>
      </c>
      <c r="I579" s="227"/>
      <c r="J579" s="228">
        <f>ROUND(I579*H579,2)</f>
        <v>0</v>
      </c>
      <c r="K579" s="224" t="s">
        <v>128</v>
      </c>
      <c r="L579" s="229"/>
      <c r="M579" s="230" t="s">
        <v>19</v>
      </c>
      <c r="N579" s="231" t="s">
        <v>45</v>
      </c>
      <c r="O579" s="60"/>
      <c r="P579" s="183">
        <f>O579*H579</f>
        <v>0</v>
      </c>
      <c r="Q579" s="183">
        <v>0.125</v>
      </c>
      <c r="R579" s="183">
        <f>Q579*H579</f>
        <v>63.374124999999999</v>
      </c>
      <c r="S579" s="183">
        <v>0</v>
      </c>
      <c r="T579" s="184">
        <f>S579*H579</f>
        <v>0</v>
      </c>
      <c r="AR579" s="17" t="s">
        <v>183</v>
      </c>
      <c r="AT579" s="17" t="s">
        <v>351</v>
      </c>
      <c r="AU579" s="17" t="s">
        <v>84</v>
      </c>
      <c r="AY579" s="17" t="s">
        <v>122</v>
      </c>
      <c r="BE579" s="185">
        <f>IF(N579="základní",J579,0)</f>
        <v>0</v>
      </c>
      <c r="BF579" s="185">
        <f>IF(N579="snížená",J579,0)</f>
        <v>0</v>
      </c>
      <c r="BG579" s="185">
        <f>IF(N579="zákl. přenesená",J579,0)</f>
        <v>0</v>
      </c>
      <c r="BH579" s="185">
        <f>IF(N579="sníž. přenesená",J579,0)</f>
        <v>0</v>
      </c>
      <c r="BI579" s="185">
        <f>IF(N579="nulová",J579,0)</f>
        <v>0</v>
      </c>
      <c r="BJ579" s="17" t="s">
        <v>82</v>
      </c>
      <c r="BK579" s="185">
        <f>ROUND(I579*H579,2)</f>
        <v>0</v>
      </c>
      <c r="BL579" s="17" t="s">
        <v>129</v>
      </c>
      <c r="BM579" s="17" t="s">
        <v>842</v>
      </c>
    </row>
    <row r="580" spans="2:65" s="11" customFormat="1" x14ac:dyDescent="0.2">
      <c r="B580" s="189"/>
      <c r="C580" s="190"/>
      <c r="D580" s="186" t="s">
        <v>133</v>
      </c>
      <c r="E580" s="191" t="s">
        <v>19</v>
      </c>
      <c r="F580" s="192" t="s">
        <v>843</v>
      </c>
      <c r="G580" s="190"/>
      <c r="H580" s="193">
        <v>499.5</v>
      </c>
      <c r="I580" s="194"/>
      <c r="J580" s="190"/>
      <c r="K580" s="190"/>
      <c r="L580" s="195"/>
      <c r="M580" s="196"/>
      <c r="N580" s="197"/>
      <c r="O580" s="197"/>
      <c r="P580" s="197"/>
      <c r="Q580" s="197"/>
      <c r="R580" s="197"/>
      <c r="S580" s="197"/>
      <c r="T580" s="198"/>
      <c r="AT580" s="199" t="s">
        <v>133</v>
      </c>
      <c r="AU580" s="199" t="s">
        <v>84</v>
      </c>
      <c r="AV580" s="11" t="s">
        <v>84</v>
      </c>
      <c r="AW580" s="11" t="s">
        <v>35</v>
      </c>
      <c r="AX580" s="11" t="s">
        <v>74</v>
      </c>
      <c r="AY580" s="199" t="s">
        <v>122</v>
      </c>
    </row>
    <row r="581" spans="2:65" s="11" customFormat="1" x14ac:dyDescent="0.2">
      <c r="B581" s="189"/>
      <c r="C581" s="190"/>
      <c r="D581" s="186" t="s">
        <v>133</v>
      </c>
      <c r="E581" s="191" t="s">
        <v>19</v>
      </c>
      <c r="F581" s="192" t="s">
        <v>844</v>
      </c>
      <c r="G581" s="190"/>
      <c r="H581" s="193">
        <v>7.4930000000000003</v>
      </c>
      <c r="I581" s="194"/>
      <c r="J581" s="190"/>
      <c r="K581" s="190"/>
      <c r="L581" s="195"/>
      <c r="M581" s="196"/>
      <c r="N581" s="197"/>
      <c r="O581" s="197"/>
      <c r="P581" s="197"/>
      <c r="Q581" s="197"/>
      <c r="R581" s="197"/>
      <c r="S581" s="197"/>
      <c r="T581" s="198"/>
      <c r="AT581" s="199" t="s">
        <v>133</v>
      </c>
      <c r="AU581" s="199" t="s">
        <v>84</v>
      </c>
      <c r="AV581" s="11" t="s">
        <v>84</v>
      </c>
      <c r="AW581" s="11" t="s">
        <v>35</v>
      </c>
      <c r="AX581" s="11" t="s">
        <v>74</v>
      </c>
      <c r="AY581" s="199" t="s">
        <v>122</v>
      </c>
    </row>
    <row r="582" spans="2:65" s="12" customFormat="1" x14ac:dyDescent="0.2">
      <c r="B582" s="200"/>
      <c r="C582" s="201"/>
      <c r="D582" s="186" t="s">
        <v>133</v>
      </c>
      <c r="E582" s="202" t="s">
        <v>19</v>
      </c>
      <c r="F582" s="203" t="s">
        <v>153</v>
      </c>
      <c r="G582" s="201"/>
      <c r="H582" s="204">
        <v>506.99299999999999</v>
      </c>
      <c r="I582" s="205"/>
      <c r="J582" s="201"/>
      <c r="K582" s="201"/>
      <c r="L582" s="206"/>
      <c r="M582" s="207"/>
      <c r="N582" s="208"/>
      <c r="O582" s="208"/>
      <c r="P582" s="208"/>
      <c r="Q582" s="208"/>
      <c r="R582" s="208"/>
      <c r="S582" s="208"/>
      <c r="T582" s="209"/>
      <c r="AT582" s="210" t="s">
        <v>133</v>
      </c>
      <c r="AU582" s="210" t="s">
        <v>84</v>
      </c>
      <c r="AV582" s="12" t="s">
        <v>129</v>
      </c>
      <c r="AW582" s="12" t="s">
        <v>35</v>
      </c>
      <c r="AX582" s="12" t="s">
        <v>82</v>
      </c>
      <c r="AY582" s="210" t="s">
        <v>122</v>
      </c>
    </row>
    <row r="583" spans="2:65" s="1" customFormat="1" ht="22.5" customHeight="1" x14ac:dyDescent="0.2">
      <c r="B583" s="34"/>
      <c r="C583" s="174" t="s">
        <v>845</v>
      </c>
      <c r="D583" s="174" t="s">
        <v>124</v>
      </c>
      <c r="E583" s="175" t="s">
        <v>846</v>
      </c>
      <c r="F583" s="176" t="s">
        <v>847</v>
      </c>
      <c r="G583" s="177" t="s">
        <v>228</v>
      </c>
      <c r="H583" s="178">
        <v>26.6</v>
      </c>
      <c r="I583" s="179"/>
      <c r="J583" s="180">
        <f>ROUND(I583*H583,2)</f>
        <v>0</v>
      </c>
      <c r="K583" s="176" t="s">
        <v>128</v>
      </c>
      <c r="L583" s="38"/>
      <c r="M583" s="181" t="s">
        <v>19</v>
      </c>
      <c r="N583" s="182" t="s">
        <v>45</v>
      </c>
      <c r="O583" s="60"/>
      <c r="P583" s="183">
        <f>O583*H583</f>
        <v>0</v>
      </c>
      <c r="Q583" s="183">
        <v>0.14066999999999999</v>
      </c>
      <c r="R583" s="183">
        <f>Q583*H583</f>
        <v>3.741822</v>
      </c>
      <c r="S583" s="183">
        <v>0</v>
      </c>
      <c r="T583" s="184">
        <f>S583*H583</f>
        <v>0</v>
      </c>
      <c r="AR583" s="17" t="s">
        <v>129</v>
      </c>
      <c r="AT583" s="17" t="s">
        <v>124</v>
      </c>
      <c r="AU583" s="17" t="s">
        <v>84</v>
      </c>
      <c r="AY583" s="17" t="s">
        <v>122</v>
      </c>
      <c r="BE583" s="185">
        <f>IF(N583="základní",J583,0)</f>
        <v>0</v>
      </c>
      <c r="BF583" s="185">
        <f>IF(N583="snížená",J583,0)</f>
        <v>0</v>
      </c>
      <c r="BG583" s="185">
        <f>IF(N583="zákl. přenesená",J583,0)</f>
        <v>0</v>
      </c>
      <c r="BH583" s="185">
        <f>IF(N583="sníž. přenesená",J583,0)</f>
        <v>0</v>
      </c>
      <c r="BI583" s="185">
        <f>IF(N583="nulová",J583,0)</f>
        <v>0</v>
      </c>
      <c r="BJ583" s="17" t="s">
        <v>82</v>
      </c>
      <c r="BK583" s="185">
        <f>ROUND(I583*H583,2)</f>
        <v>0</v>
      </c>
      <c r="BL583" s="17" t="s">
        <v>129</v>
      </c>
      <c r="BM583" s="17" t="s">
        <v>848</v>
      </c>
    </row>
    <row r="584" spans="2:65" s="1" customFormat="1" ht="97.5" x14ac:dyDescent="0.2">
      <c r="B584" s="34"/>
      <c r="C584" s="35"/>
      <c r="D584" s="186" t="s">
        <v>131</v>
      </c>
      <c r="E584" s="35"/>
      <c r="F584" s="187" t="s">
        <v>833</v>
      </c>
      <c r="G584" s="35"/>
      <c r="H584" s="35"/>
      <c r="I584" s="103"/>
      <c r="J584" s="35"/>
      <c r="K584" s="35"/>
      <c r="L584" s="38"/>
      <c r="M584" s="188"/>
      <c r="N584" s="60"/>
      <c r="O584" s="60"/>
      <c r="P584" s="60"/>
      <c r="Q584" s="60"/>
      <c r="R584" s="60"/>
      <c r="S584" s="60"/>
      <c r="T584" s="61"/>
      <c r="AT584" s="17" t="s">
        <v>131</v>
      </c>
      <c r="AU584" s="17" t="s">
        <v>84</v>
      </c>
    </row>
    <row r="585" spans="2:65" s="11" customFormat="1" x14ac:dyDescent="0.2">
      <c r="B585" s="189"/>
      <c r="C585" s="190"/>
      <c r="D585" s="186" t="s">
        <v>133</v>
      </c>
      <c r="E585" s="191" t="s">
        <v>19</v>
      </c>
      <c r="F585" s="192" t="s">
        <v>849</v>
      </c>
      <c r="G585" s="190"/>
      <c r="H585" s="193">
        <v>26.6</v>
      </c>
      <c r="I585" s="194"/>
      <c r="J585" s="190"/>
      <c r="K585" s="190"/>
      <c r="L585" s="195"/>
      <c r="M585" s="196"/>
      <c r="N585" s="197"/>
      <c r="O585" s="197"/>
      <c r="P585" s="197"/>
      <c r="Q585" s="197"/>
      <c r="R585" s="197"/>
      <c r="S585" s="197"/>
      <c r="T585" s="198"/>
      <c r="AT585" s="199" t="s">
        <v>133</v>
      </c>
      <c r="AU585" s="199" t="s">
        <v>84</v>
      </c>
      <c r="AV585" s="11" t="s">
        <v>84</v>
      </c>
      <c r="AW585" s="11" t="s">
        <v>35</v>
      </c>
      <c r="AX585" s="11" t="s">
        <v>82</v>
      </c>
      <c r="AY585" s="199" t="s">
        <v>122</v>
      </c>
    </row>
    <row r="586" spans="2:65" s="1" customFormat="1" ht="16.5" customHeight="1" x14ac:dyDescent="0.2">
      <c r="B586" s="34"/>
      <c r="C586" s="222" t="s">
        <v>850</v>
      </c>
      <c r="D586" s="222" t="s">
        <v>351</v>
      </c>
      <c r="E586" s="223" t="s">
        <v>851</v>
      </c>
      <c r="F586" s="224" t="s">
        <v>852</v>
      </c>
      <c r="G586" s="225" t="s">
        <v>228</v>
      </c>
      <c r="H586" s="226">
        <v>26.998999999999999</v>
      </c>
      <c r="I586" s="227"/>
      <c r="J586" s="228">
        <f>ROUND(I586*H586,2)</f>
        <v>0</v>
      </c>
      <c r="K586" s="224" t="s">
        <v>128</v>
      </c>
      <c r="L586" s="229"/>
      <c r="M586" s="230" t="s">
        <v>19</v>
      </c>
      <c r="N586" s="231" t="s">
        <v>45</v>
      </c>
      <c r="O586" s="60"/>
      <c r="P586" s="183">
        <f>O586*H586</f>
        <v>0</v>
      </c>
      <c r="Q586" s="183">
        <v>8.2000000000000003E-2</v>
      </c>
      <c r="R586" s="183">
        <f>Q586*H586</f>
        <v>2.2139180000000001</v>
      </c>
      <c r="S586" s="183">
        <v>0</v>
      </c>
      <c r="T586" s="184">
        <f>S586*H586</f>
        <v>0</v>
      </c>
      <c r="AR586" s="17" t="s">
        <v>183</v>
      </c>
      <c r="AT586" s="17" t="s">
        <v>351</v>
      </c>
      <c r="AU586" s="17" t="s">
        <v>84</v>
      </c>
      <c r="AY586" s="17" t="s">
        <v>122</v>
      </c>
      <c r="BE586" s="185">
        <f>IF(N586="základní",J586,0)</f>
        <v>0</v>
      </c>
      <c r="BF586" s="185">
        <f>IF(N586="snížená",J586,0)</f>
        <v>0</v>
      </c>
      <c r="BG586" s="185">
        <f>IF(N586="zákl. přenesená",J586,0)</f>
        <v>0</v>
      </c>
      <c r="BH586" s="185">
        <f>IF(N586="sníž. přenesená",J586,0)</f>
        <v>0</v>
      </c>
      <c r="BI586" s="185">
        <f>IF(N586="nulová",J586,0)</f>
        <v>0</v>
      </c>
      <c r="BJ586" s="17" t="s">
        <v>82</v>
      </c>
      <c r="BK586" s="185">
        <f>ROUND(I586*H586,2)</f>
        <v>0</v>
      </c>
      <c r="BL586" s="17" t="s">
        <v>129</v>
      </c>
      <c r="BM586" s="17" t="s">
        <v>853</v>
      </c>
    </row>
    <row r="587" spans="2:65" s="11" customFormat="1" x14ac:dyDescent="0.2">
      <c r="B587" s="189"/>
      <c r="C587" s="190"/>
      <c r="D587" s="186" t="s">
        <v>133</v>
      </c>
      <c r="E587" s="191" t="s">
        <v>19</v>
      </c>
      <c r="F587" s="192" t="s">
        <v>854</v>
      </c>
      <c r="G587" s="190"/>
      <c r="H587" s="193">
        <v>26.6</v>
      </c>
      <c r="I587" s="194"/>
      <c r="J587" s="190"/>
      <c r="K587" s="190"/>
      <c r="L587" s="195"/>
      <c r="M587" s="196"/>
      <c r="N587" s="197"/>
      <c r="O587" s="197"/>
      <c r="P587" s="197"/>
      <c r="Q587" s="197"/>
      <c r="R587" s="197"/>
      <c r="S587" s="197"/>
      <c r="T587" s="198"/>
      <c r="AT587" s="199" t="s">
        <v>133</v>
      </c>
      <c r="AU587" s="199" t="s">
        <v>84</v>
      </c>
      <c r="AV587" s="11" t="s">
        <v>84</v>
      </c>
      <c r="AW587" s="11" t="s">
        <v>35</v>
      </c>
      <c r="AX587" s="11" t="s">
        <v>74</v>
      </c>
      <c r="AY587" s="199" t="s">
        <v>122</v>
      </c>
    </row>
    <row r="588" spans="2:65" s="11" customFormat="1" x14ac:dyDescent="0.2">
      <c r="B588" s="189"/>
      <c r="C588" s="190"/>
      <c r="D588" s="186" t="s">
        <v>133</v>
      </c>
      <c r="E588" s="191" t="s">
        <v>19</v>
      </c>
      <c r="F588" s="192" t="s">
        <v>855</v>
      </c>
      <c r="G588" s="190"/>
      <c r="H588" s="193">
        <v>0.39900000000000002</v>
      </c>
      <c r="I588" s="194"/>
      <c r="J588" s="190"/>
      <c r="K588" s="190"/>
      <c r="L588" s="195"/>
      <c r="M588" s="196"/>
      <c r="N588" s="197"/>
      <c r="O588" s="197"/>
      <c r="P588" s="197"/>
      <c r="Q588" s="197"/>
      <c r="R588" s="197"/>
      <c r="S588" s="197"/>
      <c r="T588" s="198"/>
      <c r="AT588" s="199" t="s">
        <v>133</v>
      </c>
      <c r="AU588" s="199" t="s">
        <v>84</v>
      </c>
      <c r="AV588" s="11" t="s">
        <v>84</v>
      </c>
      <c r="AW588" s="11" t="s">
        <v>35</v>
      </c>
      <c r="AX588" s="11" t="s">
        <v>74</v>
      </c>
      <c r="AY588" s="199" t="s">
        <v>122</v>
      </c>
    </row>
    <row r="589" spans="2:65" s="12" customFormat="1" x14ac:dyDescent="0.2">
      <c r="B589" s="200"/>
      <c r="C589" s="201"/>
      <c r="D589" s="186" t="s">
        <v>133</v>
      </c>
      <c r="E589" s="202" t="s">
        <v>19</v>
      </c>
      <c r="F589" s="203" t="s">
        <v>153</v>
      </c>
      <c r="G589" s="201"/>
      <c r="H589" s="204">
        <v>26.999000000000002</v>
      </c>
      <c r="I589" s="205"/>
      <c r="J589" s="201"/>
      <c r="K589" s="201"/>
      <c r="L589" s="206"/>
      <c r="M589" s="207"/>
      <c r="N589" s="208"/>
      <c r="O589" s="208"/>
      <c r="P589" s="208"/>
      <c r="Q589" s="208"/>
      <c r="R589" s="208"/>
      <c r="S589" s="208"/>
      <c r="T589" s="209"/>
      <c r="AT589" s="210" t="s">
        <v>133</v>
      </c>
      <c r="AU589" s="210" t="s">
        <v>84</v>
      </c>
      <c r="AV589" s="12" t="s">
        <v>129</v>
      </c>
      <c r="AW589" s="12" t="s">
        <v>35</v>
      </c>
      <c r="AX589" s="12" t="s">
        <v>82</v>
      </c>
      <c r="AY589" s="210" t="s">
        <v>122</v>
      </c>
    </row>
    <row r="590" spans="2:65" s="1" customFormat="1" ht="22.5" customHeight="1" x14ac:dyDescent="0.2">
      <c r="B590" s="34"/>
      <c r="C590" s="174" t="s">
        <v>856</v>
      </c>
      <c r="D590" s="174" t="s">
        <v>124</v>
      </c>
      <c r="E590" s="175" t="s">
        <v>857</v>
      </c>
      <c r="F590" s="176" t="s">
        <v>858</v>
      </c>
      <c r="G590" s="177" t="s">
        <v>228</v>
      </c>
      <c r="H590" s="178">
        <v>12.6</v>
      </c>
      <c r="I590" s="179"/>
      <c r="J590" s="180">
        <f>ROUND(I590*H590,2)</f>
        <v>0</v>
      </c>
      <c r="K590" s="176" t="s">
        <v>128</v>
      </c>
      <c r="L590" s="38"/>
      <c r="M590" s="181" t="s">
        <v>19</v>
      </c>
      <c r="N590" s="182" t="s">
        <v>45</v>
      </c>
      <c r="O590" s="60"/>
      <c r="P590" s="183">
        <f>O590*H590</f>
        <v>0</v>
      </c>
      <c r="Q590" s="183">
        <v>3.3E-4</v>
      </c>
      <c r="R590" s="183">
        <f>Q590*H590</f>
        <v>4.1580000000000002E-3</v>
      </c>
      <c r="S590" s="183">
        <v>0</v>
      </c>
      <c r="T590" s="184">
        <f>S590*H590</f>
        <v>0</v>
      </c>
      <c r="AR590" s="17" t="s">
        <v>129</v>
      </c>
      <c r="AT590" s="17" t="s">
        <v>124</v>
      </c>
      <c r="AU590" s="17" t="s">
        <v>84</v>
      </c>
      <c r="AY590" s="17" t="s">
        <v>122</v>
      </c>
      <c r="BE590" s="185">
        <f>IF(N590="základní",J590,0)</f>
        <v>0</v>
      </c>
      <c r="BF590" s="185">
        <f>IF(N590="snížená",J590,0)</f>
        <v>0</v>
      </c>
      <c r="BG590" s="185">
        <f>IF(N590="zákl. přenesená",J590,0)</f>
        <v>0</v>
      </c>
      <c r="BH590" s="185">
        <f>IF(N590="sníž. přenesená",J590,0)</f>
        <v>0</v>
      </c>
      <c r="BI590" s="185">
        <f>IF(N590="nulová",J590,0)</f>
        <v>0</v>
      </c>
      <c r="BJ590" s="17" t="s">
        <v>82</v>
      </c>
      <c r="BK590" s="185">
        <f>ROUND(I590*H590,2)</f>
        <v>0</v>
      </c>
      <c r="BL590" s="17" t="s">
        <v>129</v>
      </c>
      <c r="BM590" s="17" t="s">
        <v>859</v>
      </c>
    </row>
    <row r="591" spans="2:65" s="1" customFormat="1" ht="39" x14ac:dyDescent="0.2">
      <c r="B591" s="34"/>
      <c r="C591" s="35"/>
      <c r="D591" s="186" t="s">
        <v>131</v>
      </c>
      <c r="E591" s="35"/>
      <c r="F591" s="187" t="s">
        <v>860</v>
      </c>
      <c r="G591" s="35"/>
      <c r="H591" s="35"/>
      <c r="I591" s="103"/>
      <c r="J591" s="35"/>
      <c r="K591" s="35"/>
      <c r="L591" s="38"/>
      <c r="M591" s="188"/>
      <c r="N591" s="60"/>
      <c r="O591" s="60"/>
      <c r="P591" s="60"/>
      <c r="Q591" s="60"/>
      <c r="R591" s="60"/>
      <c r="S591" s="60"/>
      <c r="T591" s="61"/>
      <c r="AT591" s="17" t="s">
        <v>131</v>
      </c>
      <c r="AU591" s="17" t="s">
        <v>84</v>
      </c>
    </row>
    <row r="592" spans="2:65" s="11" customFormat="1" x14ac:dyDescent="0.2">
      <c r="B592" s="189"/>
      <c r="C592" s="190"/>
      <c r="D592" s="186" t="s">
        <v>133</v>
      </c>
      <c r="E592" s="191" t="s">
        <v>19</v>
      </c>
      <c r="F592" s="192" t="s">
        <v>861</v>
      </c>
      <c r="G592" s="190"/>
      <c r="H592" s="193">
        <v>12.6</v>
      </c>
      <c r="I592" s="194"/>
      <c r="J592" s="190"/>
      <c r="K592" s="190"/>
      <c r="L592" s="195"/>
      <c r="M592" s="196"/>
      <c r="N592" s="197"/>
      <c r="O592" s="197"/>
      <c r="P592" s="197"/>
      <c r="Q592" s="197"/>
      <c r="R592" s="197"/>
      <c r="S592" s="197"/>
      <c r="T592" s="198"/>
      <c r="AT592" s="199" t="s">
        <v>133</v>
      </c>
      <c r="AU592" s="199" t="s">
        <v>84</v>
      </c>
      <c r="AV592" s="11" t="s">
        <v>84</v>
      </c>
      <c r="AW592" s="11" t="s">
        <v>35</v>
      </c>
      <c r="AX592" s="11" t="s">
        <v>82</v>
      </c>
      <c r="AY592" s="199" t="s">
        <v>122</v>
      </c>
    </row>
    <row r="593" spans="2:65" s="1" customFormat="1" ht="16.5" customHeight="1" x14ac:dyDescent="0.2">
      <c r="B593" s="34"/>
      <c r="C593" s="174" t="s">
        <v>862</v>
      </c>
      <c r="D593" s="174" t="s">
        <v>124</v>
      </c>
      <c r="E593" s="175" t="s">
        <v>863</v>
      </c>
      <c r="F593" s="176" t="s">
        <v>864</v>
      </c>
      <c r="G593" s="177" t="s">
        <v>127</v>
      </c>
      <c r="H593" s="178">
        <v>955</v>
      </c>
      <c r="I593" s="179"/>
      <c r="J593" s="180">
        <f>ROUND(I593*H593,2)</f>
        <v>0</v>
      </c>
      <c r="K593" s="176" t="s">
        <v>128</v>
      </c>
      <c r="L593" s="38"/>
      <c r="M593" s="181" t="s">
        <v>19</v>
      </c>
      <c r="N593" s="182" t="s">
        <v>45</v>
      </c>
      <c r="O593" s="60"/>
      <c r="P593" s="183">
        <f>O593*H593</f>
        <v>0</v>
      </c>
      <c r="Q593" s="183">
        <v>0</v>
      </c>
      <c r="R593" s="183">
        <f>Q593*H593</f>
        <v>0</v>
      </c>
      <c r="S593" s="183">
        <v>0.02</v>
      </c>
      <c r="T593" s="184">
        <f>S593*H593</f>
        <v>19.100000000000001</v>
      </c>
      <c r="AR593" s="17" t="s">
        <v>129</v>
      </c>
      <c r="AT593" s="17" t="s">
        <v>124</v>
      </c>
      <c r="AU593" s="17" t="s">
        <v>84</v>
      </c>
      <c r="AY593" s="17" t="s">
        <v>122</v>
      </c>
      <c r="BE593" s="185">
        <f>IF(N593="základní",J593,0)</f>
        <v>0</v>
      </c>
      <c r="BF593" s="185">
        <f>IF(N593="snížená",J593,0)</f>
        <v>0</v>
      </c>
      <c r="BG593" s="185">
        <f>IF(N593="zákl. přenesená",J593,0)</f>
        <v>0</v>
      </c>
      <c r="BH593" s="185">
        <f>IF(N593="sníž. přenesená",J593,0)</f>
        <v>0</v>
      </c>
      <c r="BI593" s="185">
        <f>IF(N593="nulová",J593,0)</f>
        <v>0</v>
      </c>
      <c r="BJ593" s="17" t="s">
        <v>82</v>
      </c>
      <c r="BK593" s="185">
        <f>ROUND(I593*H593,2)</f>
        <v>0</v>
      </c>
      <c r="BL593" s="17" t="s">
        <v>129</v>
      </c>
      <c r="BM593" s="17" t="s">
        <v>865</v>
      </c>
    </row>
    <row r="594" spans="2:65" s="1" customFormat="1" ht="78" x14ac:dyDescent="0.2">
      <c r="B594" s="34"/>
      <c r="C594" s="35"/>
      <c r="D594" s="186" t="s">
        <v>131</v>
      </c>
      <c r="E594" s="35"/>
      <c r="F594" s="187" t="s">
        <v>866</v>
      </c>
      <c r="G594" s="35"/>
      <c r="H594" s="35"/>
      <c r="I594" s="103"/>
      <c r="J594" s="35"/>
      <c r="K594" s="35"/>
      <c r="L594" s="38"/>
      <c r="M594" s="188"/>
      <c r="N594" s="60"/>
      <c r="O594" s="60"/>
      <c r="P594" s="60"/>
      <c r="Q594" s="60"/>
      <c r="R594" s="60"/>
      <c r="S594" s="60"/>
      <c r="T594" s="61"/>
      <c r="AT594" s="17" t="s">
        <v>131</v>
      </c>
      <c r="AU594" s="17" t="s">
        <v>84</v>
      </c>
    </row>
    <row r="595" spans="2:65" s="11" customFormat="1" x14ac:dyDescent="0.2">
      <c r="B595" s="189"/>
      <c r="C595" s="190"/>
      <c r="D595" s="186" t="s">
        <v>133</v>
      </c>
      <c r="E595" s="191" t="s">
        <v>19</v>
      </c>
      <c r="F595" s="192" t="s">
        <v>867</v>
      </c>
      <c r="G595" s="190"/>
      <c r="H595" s="193">
        <v>955</v>
      </c>
      <c r="I595" s="194"/>
      <c r="J595" s="190"/>
      <c r="K595" s="190"/>
      <c r="L595" s="195"/>
      <c r="M595" s="196"/>
      <c r="N595" s="197"/>
      <c r="O595" s="197"/>
      <c r="P595" s="197"/>
      <c r="Q595" s="197"/>
      <c r="R595" s="197"/>
      <c r="S595" s="197"/>
      <c r="T595" s="198"/>
      <c r="AT595" s="199" t="s">
        <v>133</v>
      </c>
      <c r="AU595" s="199" t="s">
        <v>84</v>
      </c>
      <c r="AV595" s="11" t="s">
        <v>84</v>
      </c>
      <c r="AW595" s="11" t="s">
        <v>35</v>
      </c>
      <c r="AX595" s="11" t="s">
        <v>82</v>
      </c>
      <c r="AY595" s="199" t="s">
        <v>122</v>
      </c>
    </row>
    <row r="596" spans="2:65" s="1" customFormat="1" ht="22.5" customHeight="1" x14ac:dyDescent="0.2">
      <c r="B596" s="34"/>
      <c r="C596" s="174" t="s">
        <v>868</v>
      </c>
      <c r="D596" s="174" t="s">
        <v>124</v>
      </c>
      <c r="E596" s="175" t="s">
        <v>869</v>
      </c>
      <c r="F596" s="176" t="s">
        <v>870</v>
      </c>
      <c r="G596" s="177" t="s">
        <v>137</v>
      </c>
      <c r="H596" s="178">
        <v>12</v>
      </c>
      <c r="I596" s="179"/>
      <c r="J596" s="180">
        <f>ROUND(I596*H596,2)</f>
        <v>0</v>
      </c>
      <c r="K596" s="176" t="s">
        <v>128</v>
      </c>
      <c r="L596" s="38"/>
      <c r="M596" s="181" t="s">
        <v>19</v>
      </c>
      <c r="N596" s="182" t="s">
        <v>45</v>
      </c>
      <c r="O596" s="60"/>
      <c r="P596" s="183">
        <f>O596*H596</f>
        <v>0</v>
      </c>
      <c r="Q596" s="183">
        <v>0</v>
      </c>
      <c r="R596" s="183">
        <f>Q596*H596</f>
        <v>0</v>
      </c>
      <c r="S596" s="183">
        <v>8.2000000000000003E-2</v>
      </c>
      <c r="T596" s="184">
        <f>S596*H596</f>
        <v>0.98399999999999999</v>
      </c>
      <c r="AR596" s="17" t="s">
        <v>129</v>
      </c>
      <c r="AT596" s="17" t="s">
        <v>124</v>
      </c>
      <c r="AU596" s="17" t="s">
        <v>84</v>
      </c>
      <c r="AY596" s="17" t="s">
        <v>122</v>
      </c>
      <c r="BE596" s="185">
        <f>IF(N596="základní",J596,0)</f>
        <v>0</v>
      </c>
      <c r="BF596" s="185">
        <f>IF(N596="snížená",J596,0)</f>
        <v>0</v>
      </c>
      <c r="BG596" s="185">
        <f>IF(N596="zákl. přenesená",J596,0)</f>
        <v>0</v>
      </c>
      <c r="BH596" s="185">
        <f>IF(N596="sníž. přenesená",J596,0)</f>
        <v>0</v>
      </c>
      <c r="BI596" s="185">
        <f>IF(N596="nulová",J596,0)</f>
        <v>0</v>
      </c>
      <c r="BJ596" s="17" t="s">
        <v>82</v>
      </c>
      <c r="BK596" s="185">
        <f>ROUND(I596*H596,2)</f>
        <v>0</v>
      </c>
      <c r="BL596" s="17" t="s">
        <v>129</v>
      </c>
      <c r="BM596" s="17" t="s">
        <v>871</v>
      </c>
    </row>
    <row r="597" spans="2:65" s="1" customFormat="1" ht="68.25" x14ac:dyDescent="0.2">
      <c r="B597" s="34"/>
      <c r="C597" s="35"/>
      <c r="D597" s="186" t="s">
        <v>131</v>
      </c>
      <c r="E597" s="35"/>
      <c r="F597" s="187" t="s">
        <v>872</v>
      </c>
      <c r="G597" s="35"/>
      <c r="H597" s="35"/>
      <c r="I597" s="103"/>
      <c r="J597" s="35"/>
      <c r="K597" s="35"/>
      <c r="L597" s="38"/>
      <c r="M597" s="188"/>
      <c r="N597" s="60"/>
      <c r="O597" s="60"/>
      <c r="P597" s="60"/>
      <c r="Q597" s="60"/>
      <c r="R597" s="60"/>
      <c r="S597" s="60"/>
      <c r="T597" s="61"/>
      <c r="AT597" s="17" t="s">
        <v>131</v>
      </c>
      <c r="AU597" s="17" t="s">
        <v>84</v>
      </c>
    </row>
    <row r="598" spans="2:65" s="11" customFormat="1" x14ac:dyDescent="0.2">
      <c r="B598" s="189"/>
      <c r="C598" s="190"/>
      <c r="D598" s="186" t="s">
        <v>133</v>
      </c>
      <c r="E598" s="191" t="s">
        <v>19</v>
      </c>
      <c r="F598" s="192" t="s">
        <v>873</v>
      </c>
      <c r="G598" s="190"/>
      <c r="H598" s="193">
        <v>4</v>
      </c>
      <c r="I598" s="194"/>
      <c r="J598" s="190"/>
      <c r="K598" s="190"/>
      <c r="L598" s="195"/>
      <c r="M598" s="196"/>
      <c r="N598" s="197"/>
      <c r="O598" s="197"/>
      <c r="P598" s="197"/>
      <c r="Q598" s="197"/>
      <c r="R598" s="197"/>
      <c r="S598" s="197"/>
      <c r="T598" s="198"/>
      <c r="AT598" s="199" t="s">
        <v>133</v>
      </c>
      <c r="AU598" s="199" t="s">
        <v>84</v>
      </c>
      <c r="AV598" s="11" t="s">
        <v>84</v>
      </c>
      <c r="AW598" s="11" t="s">
        <v>35</v>
      </c>
      <c r="AX598" s="11" t="s">
        <v>74</v>
      </c>
      <c r="AY598" s="199" t="s">
        <v>122</v>
      </c>
    </row>
    <row r="599" spans="2:65" s="11" customFormat="1" x14ac:dyDescent="0.2">
      <c r="B599" s="189"/>
      <c r="C599" s="190"/>
      <c r="D599" s="186" t="s">
        <v>133</v>
      </c>
      <c r="E599" s="191" t="s">
        <v>19</v>
      </c>
      <c r="F599" s="192" t="s">
        <v>874</v>
      </c>
      <c r="G599" s="190"/>
      <c r="H599" s="193">
        <v>4</v>
      </c>
      <c r="I599" s="194"/>
      <c r="J599" s="190"/>
      <c r="K599" s="190"/>
      <c r="L599" s="195"/>
      <c r="M599" s="196"/>
      <c r="N599" s="197"/>
      <c r="O599" s="197"/>
      <c r="P599" s="197"/>
      <c r="Q599" s="197"/>
      <c r="R599" s="197"/>
      <c r="S599" s="197"/>
      <c r="T599" s="198"/>
      <c r="AT599" s="199" t="s">
        <v>133</v>
      </c>
      <c r="AU599" s="199" t="s">
        <v>84</v>
      </c>
      <c r="AV599" s="11" t="s">
        <v>84</v>
      </c>
      <c r="AW599" s="11" t="s">
        <v>35</v>
      </c>
      <c r="AX599" s="11" t="s">
        <v>74</v>
      </c>
      <c r="AY599" s="199" t="s">
        <v>122</v>
      </c>
    </row>
    <row r="600" spans="2:65" s="11" customFormat="1" x14ac:dyDescent="0.2">
      <c r="B600" s="189"/>
      <c r="C600" s="190"/>
      <c r="D600" s="186" t="s">
        <v>133</v>
      </c>
      <c r="E600" s="191" t="s">
        <v>19</v>
      </c>
      <c r="F600" s="192" t="s">
        <v>875</v>
      </c>
      <c r="G600" s="190"/>
      <c r="H600" s="193">
        <v>4</v>
      </c>
      <c r="I600" s="194"/>
      <c r="J600" s="190"/>
      <c r="K600" s="190"/>
      <c r="L600" s="195"/>
      <c r="M600" s="196"/>
      <c r="N600" s="197"/>
      <c r="O600" s="197"/>
      <c r="P600" s="197"/>
      <c r="Q600" s="197"/>
      <c r="R600" s="197"/>
      <c r="S600" s="197"/>
      <c r="T600" s="198"/>
      <c r="AT600" s="199" t="s">
        <v>133</v>
      </c>
      <c r="AU600" s="199" t="s">
        <v>84</v>
      </c>
      <c r="AV600" s="11" t="s">
        <v>84</v>
      </c>
      <c r="AW600" s="11" t="s">
        <v>35</v>
      </c>
      <c r="AX600" s="11" t="s">
        <v>74</v>
      </c>
      <c r="AY600" s="199" t="s">
        <v>122</v>
      </c>
    </row>
    <row r="601" spans="2:65" s="12" customFormat="1" x14ac:dyDescent="0.2">
      <c r="B601" s="200"/>
      <c r="C601" s="201"/>
      <c r="D601" s="186" t="s">
        <v>133</v>
      </c>
      <c r="E601" s="202" t="s">
        <v>19</v>
      </c>
      <c r="F601" s="203" t="s">
        <v>153</v>
      </c>
      <c r="G601" s="201"/>
      <c r="H601" s="204">
        <v>12</v>
      </c>
      <c r="I601" s="205"/>
      <c r="J601" s="201"/>
      <c r="K601" s="201"/>
      <c r="L601" s="206"/>
      <c r="M601" s="207"/>
      <c r="N601" s="208"/>
      <c r="O601" s="208"/>
      <c r="P601" s="208"/>
      <c r="Q601" s="208"/>
      <c r="R601" s="208"/>
      <c r="S601" s="208"/>
      <c r="T601" s="209"/>
      <c r="AT601" s="210" t="s">
        <v>133</v>
      </c>
      <c r="AU601" s="210" t="s">
        <v>84</v>
      </c>
      <c r="AV601" s="12" t="s">
        <v>129</v>
      </c>
      <c r="AW601" s="12" t="s">
        <v>35</v>
      </c>
      <c r="AX601" s="12" t="s">
        <v>82</v>
      </c>
      <c r="AY601" s="210" t="s">
        <v>122</v>
      </c>
    </row>
    <row r="602" spans="2:65" s="1" customFormat="1" ht="22.5" customHeight="1" x14ac:dyDescent="0.2">
      <c r="B602" s="34"/>
      <c r="C602" s="174" t="s">
        <v>876</v>
      </c>
      <c r="D602" s="174" t="s">
        <v>124</v>
      </c>
      <c r="E602" s="175" t="s">
        <v>877</v>
      </c>
      <c r="F602" s="176" t="s">
        <v>878</v>
      </c>
      <c r="G602" s="177" t="s">
        <v>137</v>
      </c>
      <c r="H602" s="178">
        <v>4</v>
      </c>
      <c r="I602" s="179"/>
      <c r="J602" s="180">
        <f>ROUND(I602*H602,2)</f>
        <v>0</v>
      </c>
      <c r="K602" s="176" t="s">
        <v>128</v>
      </c>
      <c r="L602" s="38"/>
      <c r="M602" s="181" t="s">
        <v>19</v>
      </c>
      <c r="N602" s="182" t="s">
        <v>45</v>
      </c>
      <c r="O602" s="60"/>
      <c r="P602" s="183">
        <f>O602*H602</f>
        <v>0</v>
      </c>
      <c r="Q602" s="183">
        <v>0</v>
      </c>
      <c r="R602" s="183">
        <f>Q602*H602</f>
        <v>0</v>
      </c>
      <c r="S602" s="183">
        <v>4.0000000000000001E-3</v>
      </c>
      <c r="T602" s="184">
        <f>S602*H602</f>
        <v>1.6E-2</v>
      </c>
      <c r="AR602" s="17" t="s">
        <v>129</v>
      </c>
      <c r="AT602" s="17" t="s">
        <v>124</v>
      </c>
      <c r="AU602" s="17" t="s">
        <v>84</v>
      </c>
      <c r="AY602" s="17" t="s">
        <v>122</v>
      </c>
      <c r="BE602" s="185">
        <f>IF(N602="základní",J602,0)</f>
        <v>0</v>
      </c>
      <c r="BF602" s="185">
        <f>IF(N602="snížená",J602,0)</f>
        <v>0</v>
      </c>
      <c r="BG602" s="185">
        <f>IF(N602="zákl. přenesená",J602,0)</f>
        <v>0</v>
      </c>
      <c r="BH602" s="185">
        <f>IF(N602="sníž. přenesená",J602,0)</f>
        <v>0</v>
      </c>
      <c r="BI602" s="185">
        <f>IF(N602="nulová",J602,0)</f>
        <v>0</v>
      </c>
      <c r="BJ602" s="17" t="s">
        <v>82</v>
      </c>
      <c r="BK602" s="185">
        <f>ROUND(I602*H602,2)</f>
        <v>0</v>
      </c>
      <c r="BL602" s="17" t="s">
        <v>129</v>
      </c>
      <c r="BM602" s="17" t="s">
        <v>879</v>
      </c>
    </row>
    <row r="603" spans="2:65" s="1" customFormat="1" ht="39" x14ac:dyDescent="0.2">
      <c r="B603" s="34"/>
      <c r="C603" s="35"/>
      <c r="D603" s="186" t="s">
        <v>131</v>
      </c>
      <c r="E603" s="35"/>
      <c r="F603" s="187" t="s">
        <v>880</v>
      </c>
      <c r="G603" s="35"/>
      <c r="H603" s="35"/>
      <c r="I603" s="103"/>
      <c r="J603" s="35"/>
      <c r="K603" s="35"/>
      <c r="L603" s="38"/>
      <c r="M603" s="188"/>
      <c r="N603" s="60"/>
      <c r="O603" s="60"/>
      <c r="P603" s="60"/>
      <c r="Q603" s="60"/>
      <c r="R603" s="60"/>
      <c r="S603" s="60"/>
      <c r="T603" s="61"/>
      <c r="AT603" s="17" t="s">
        <v>131</v>
      </c>
      <c r="AU603" s="17" t="s">
        <v>84</v>
      </c>
    </row>
    <row r="604" spans="2:65" s="11" customFormat="1" x14ac:dyDescent="0.2">
      <c r="B604" s="189"/>
      <c r="C604" s="190"/>
      <c r="D604" s="186" t="s">
        <v>133</v>
      </c>
      <c r="E604" s="191" t="s">
        <v>19</v>
      </c>
      <c r="F604" s="192" t="s">
        <v>881</v>
      </c>
      <c r="G604" s="190"/>
      <c r="H604" s="193">
        <v>2</v>
      </c>
      <c r="I604" s="194"/>
      <c r="J604" s="190"/>
      <c r="K604" s="190"/>
      <c r="L604" s="195"/>
      <c r="M604" s="196"/>
      <c r="N604" s="197"/>
      <c r="O604" s="197"/>
      <c r="P604" s="197"/>
      <c r="Q604" s="197"/>
      <c r="R604" s="197"/>
      <c r="S604" s="197"/>
      <c r="T604" s="198"/>
      <c r="AT604" s="199" t="s">
        <v>133</v>
      </c>
      <c r="AU604" s="199" t="s">
        <v>84</v>
      </c>
      <c r="AV604" s="11" t="s">
        <v>84</v>
      </c>
      <c r="AW604" s="11" t="s">
        <v>35</v>
      </c>
      <c r="AX604" s="11" t="s">
        <v>74</v>
      </c>
      <c r="AY604" s="199" t="s">
        <v>122</v>
      </c>
    </row>
    <row r="605" spans="2:65" s="11" customFormat="1" x14ac:dyDescent="0.2">
      <c r="B605" s="189"/>
      <c r="C605" s="190"/>
      <c r="D605" s="186" t="s">
        <v>133</v>
      </c>
      <c r="E605" s="191" t="s">
        <v>19</v>
      </c>
      <c r="F605" s="192" t="s">
        <v>882</v>
      </c>
      <c r="G605" s="190"/>
      <c r="H605" s="193">
        <v>1</v>
      </c>
      <c r="I605" s="194"/>
      <c r="J605" s="190"/>
      <c r="K605" s="190"/>
      <c r="L605" s="195"/>
      <c r="M605" s="196"/>
      <c r="N605" s="197"/>
      <c r="O605" s="197"/>
      <c r="P605" s="197"/>
      <c r="Q605" s="197"/>
      <c r="R605" s="197"/>
      <c r="S605" s="197"/>
      <c r="T605" s="198"/>
      <c r="AT605" s="199" t="s">
        <v>133</v>
      </c>
      <c r="AU605" s="199" t="s">
        <v>84</v>
      </c>
      <c r="AV605" s="11" t="s">
        <v>84</v>
      </c>
      <c r="AW605" s="11" t="s">
        <v>35</v>
      </c>
      <c r="AX605" s="11" t="s">
        <v>74</v>
      </c>
      <c r="AY605" s="199" t="s">
        <v>122</v>
      </c>
    </row>
    <row r="606" spans="2:65" s="11" customFormat="1" x14ac:dyDescent="0.2">
      <c r="B606" s="189"/>
      <c r="C606" s="190"/>
      <c r="D606" s="186" t="s">
        <v>133</v>
      </c>
      <c r="E606" s="191" t="s">
        <v>19</v>
      </c>
      <c r="F606" s="192" t="s">
        <v>883</v>
      </c>
      <c r="G606" s="190"/>
      <c r="H606" s="193">
        <v>1</v>
      </c>
      <c r="I606" s="194"/>
      <c r="J606" s="190"/>
      <c r="K606" s="190"/>
      <c r="L606" s="195"/>
      <c r="M606" s="196"/>
      <c r="N606" s="197"/>
      <c r="O606" s="197"/>
      <c r="P606" s="197"/>
      <c r="Q606" s="197"/>
      <c r="R606" s="197"/>
      <c r="S606" s="197"/>
      <c r="T606" s="198"/>
      <c r="AT606" s="199" t="s">
        <v>133</v>
      </c>
      <c r="AU606" s="199" t="s">
        <v>84</v>
      </c>
      <c r="AV606" s="11" t="s">
        <v>84</v>
      </c>
      <c r="AW606" s="11" t="s">
        <v>35</v>
      </c>
      <c r="AX606" s="11" t="s">
        <v>74</v>
      </c>
      <c r="AY606" s="199" t="s">
        <v>122</v>
      </c>
    </row>
    <row r="607" spans="2:65" s="12" customFormat="1" x14ac:dyDescent="0.2">
      <c r="B607" s="200"/>
      <c r="C607" s="201"/>
      <c r="D607" s="186" t="s">
        <v>133</v>
      </c>
      <c r="E607" s="202" t="s">
        <v>19</v>
      </c>
      <c r="F607" s="203" t="s">
        <v>153</v>
      </c>
      <c r="G607" s="201"/>
      <c r="H607" s="204">
        <v>4</v>
      </c>
      <c r="I607" s="205"/>
      <c r="J607" s="201"/>
      <c r="K607" s="201"/>
      <c r="L607" s="206"/>
      <c r="M607" s="207"/>
      <c r="N607" s="208"/>
      <c r="O607" s="208"/>
      <c r="P607" s="208"/>
      <c r="Q607" s="208"/>
      <c r="R607" s="208"/>
      <c r="S607" s="208"/>
      <c r="T607" s="209"/>
      <c r="AT607" s="210" t="s">
        <v>133</v>
      </c>
      <c r="AU607" s="210" t="s">
        <v>84</v>
      </c>
      <c r="AV607" s="12" t="s">
        <v>129</v>
      </c>
      <c r="AW607" s="12" t="s">
        <v>35</v>
      </c>
      <c r="AX607" s="12" t="s">
        <v>82</v>
      </c>
      <c r="AY607" s="210" t="s">
        <v>122</v>
      </c>
    </row>
    <row r="608" spans="2:65" s="1" customFormat="1" ht="22.5" customHeight="1" x14ac:dyDescent="0.2">
      <c r="B608" s="34"/>
      <c r="C608" s="174" t="s">
        <v>884</v>
      </c>
      <c r="D608" s="174" t="s">
        <v>124</v>
      </c>
      <c r="E608" s="175" t="s">
        <v>885</v>
      </c>
      <c r="F608" s="176" t="s">
        <v>886</v>
      </c>
      <c r="G608" s="177" t="s">
        <v>137</v>
      </c>
      <c r="H608" s="178">
        <v>1</v>
      </c>
      <c r="I608" s="179"/>
      <c r="J608" s="180">
        <f>ROUND(I608*H608,2)</f>
        <v>0</v>
      </c>
      <c r="K608" s="176" t="s">
        <v>128</v>
      </c>
      <c r="L608" s="38"/>
      <c r="M608" s="181" t="s">
        <v>19</v>
      </c>
      <c r="N608" s="182" t="s">
        <v>45</v>
      </c>
      <c r="O608" s="60"/>
      <c r="P608" s="183">
        <f>O608*H608</f>
        <v>0</v>
      </c>
      <c r="Q608" s="183">
        <v>0</v>
      </c>
      <c r="R608" s="183">
        <f>Q608*H608</f>
        <v>0</v>
      </c>
      <c r="S608" s="183">
        <v>5.0000000000000001E-3</v>
      </c>
      <c r="T608" s="184">
        <f>S608*H608</f>
        <v>5.0000000000000001E-3</v>
      </c>
      <c r="AR608" s="17" t="s">
        <v>129</v>
      </c>
      <c r="AT608" s="17" t="s">
        <v>124</v>
      </c>
      <c r="AU608" s="17" t="s">
        <v>84</v>
      </c>
      <c r="AY608" s="17" t="s">
        <v>122</v>
      </c>
      <c r="BE608" s="185">
        <f>IF(N608="základní",J608,0)</f>
        <v>0</v>
      </c>
      <c r="BF608" s="185">
        <f>IF(N608="snížená",J608,0)</f>
        <v>0</v>
      </c>
      <c r="BG608" s="185">
        <f>IF(N608="zákl. přenesená",J608,0)</f>
        <v>0</v>
      </c>
      <c r="BH608" s="185">
        <f>IF(N608="sníž. přenesená",J608,0)</f>
        <v>0</v>
      </c>
      <c r="BI608" s="185">
        <f>IF(N608="nulová",J608,0)</f>
        <v>0</v>
      </c>
      <c r="BJ608" s="17" t="s">
        <v>82</v>
      </c>
      <c r="BK608" s="185">
        <f>ROUND(I608*H608,2)</f>
        <v>0</v>
      </c>
      <c r="BL608" s="17" t="s">
        <v>129</v>
      </c>
      <c r="BM608" s="17" t="s">
        <v>887</v>
      </c>
    </row>
    <row r="609" spans="2:65" s="1" customFormat="1" ht="39" x14ac:dyDescent="0.2">
      <c r="B609" s="34"/>
      <c r="C609" s="35"/>
      <c r="D609" s="186" t="s">
        <v>131</v>
      </c>
      <c r="E609" s="35"/>
      <c r="F609" s="187" t="s">
        <v>888</v>
      </c>
      <c r="G609" s="35"/>
      <c r="H609" s="35"/>
      <c r="I609" s="103"/>
      <c r="J609" s="35"/>
      <c r="K609" s="35"/>
      <c r="L609" s="38"/>
      <c r="M609" s="188"/>
      <c r="N609" s="60"/>
      <c r="O609" s="60"/>
      <c r="P609" s="60"/>
      <c r="Q609" s="60"/>
      <c r="R609" s="60"/>
      <c r="S609" s="60"/>
      <c r="T609" s="61"/>
      <c r="AT609" s="17" t="s">
        <v>131</v>
      </c>
      <c r="AU609" s="17" t="s">
        <v>84</v>
      </c>
    </row>
    <row r="610" spans="2:65" s="1" customFormat="1" ht="22.5" customHeight="1" x14ac:dyDescent="0.2">
      <c r="B610" s="34"/>
      <c r="C610" s="174" t="s">
        <v>889</v>
      </c>
      <c r="D610" s="174" t="s">
        <v>124</v>
      </c>
      <c r="E610" s="175" t="s">
        <v>890</v>
      </c>
      <c r="F610" s="176" t="s">
        <v>891</v>
      </c>
      <c r="G610" s="177" t="s">
        <v>137</v>
      </c>
      <c r="H610" s="178">
        <v>1</v>
      </c>
      <c r="I610" s="179"/>
      <c r="J610" s="180">
        <f>ROUND(I610*H610,2)</f>
        <v>0</v>
      </c>
      <c r="K610" s="176" t="s">
        <v>128</v>
      </c>
      <c r="L610" s="38"/>
      <c r="M610" s="181" t="s">
        <v>19</v>
      </c>
      <c r="N610" s="182" t="s">
        <v>45</v>
      </c>
      <c r="O610" s="60"/>
      <c r="P610" s="183">
        <f>O610*H610</f>
        <v>0</v>
      </c>
      <c r="Q610" s="183">
        <v>0</v>
      </c>
      <c r="R610" s="183">
        <f>Q610*H610</f>
        <v>0</v>
      </c>
      <c r="S610" s="183">
        <v>0.187</v>
      </c>
      <c r="T610" s="184">
        <f>S610*H610</f>
        <v>0.187</v>
      </c>
      <c r="AR610" s="17" t="s">
        <v>129</v>
      </c>
      <c r="AT610" s="17" t="s">
        <v>124</v>
      </c>
      <c r="AU610" s="17" t="s">
        <v>84</v>
      </c>
      <c r="AY610" s="17" t="s">
        <v>122</v>
      </c>
      <c r="BE610" s="185">
        <f>IF(N610="základní",J610,0)</f>
        <v>0</v>
      </c>
      <c r="BF610" s="185">
        <f>IF(N610="snížená",J610,0)</f>
        <v>0</v>
      </c>
      <c r="BG610" s="185">
        <f>IF(N610="zákl. přenesená",J610,0)</f>
        <v>0</v>
      </c>
      <c r="BH610" s="185">
        <f>IF(N610="sníž. přenesená",J610,0)</f>
        <v>0</v>
      </c>
      <c r="BI610" s="185">
        <f>IF(N610="nulová",J610,0)</f>
        <v>0</v>
      </c>
      <c r="BJ610" s="17" t="s">
        <v>82</v>
      </c>
      <c r="BK610" s="185">
        <f>ROUND(I610*H610,2)</f>
        <v>0</v>
      </c>
      <c r="BL610" s="17" t="s">
        <v>129</v>
      </c>
      <c r="BM610" s="17" t="s">
        <v>892</v>
      </c>
    </row>
    <row r="611" spans="2:65" s="1" customFormat="1" ht="58.5" x14ac:dyDescent="0.2">
      <c r="B611" s="34"/>
      <c r="C611" s="35"/>
      <c r="D611" s="186" t="s">
        <v>131</v>
      </c>
      <c r="E611" s="35"/>
      <c r="F611" s="187" t="s">
        <v>893</v>
      </c>
      <c r="G611" s="35"/>
      <c r="H611" s="35"/>
      <c r="I611" s="103"/>
      <c r="J611" s="35"/>
      <c r="K611" s="35"/>
      <c r="L611" s="38"/>
      <c r="M611" s="188"/>
      <c r="N611" s="60"/>
      <c r="O611" s="60"/>
      <c r="P611" s="60"/>
      <c r="Q611" s="60"/>
      <c r="R611" s="60"/>
      <c r="S611" s="60"/>
      <c r="T611" s="61"/>
      <c r="AT611" s="17" t="s">
        <v>131</v>
      </c>
      <c r="AU611" s="17" t="s">
        <v>84</v>
      </c>
    </row>
    <row r="612" spans="2:65" s="1" customFormat="1" ht="22.5" customHeight="1" x14ac:dyDescent="0.2">
      <c r="B612" s="34"/>
      <c r="C612" s="174" t="s">
        <v>894</v>
      </c>
      <c r="D612" s="174" t="s">
        <v>124</v>
      </c>
      <c r="E612" s="175" t="s">
        <v>895</v>
      </c>
      <c r="F612" s="176" t="s">
        <v>896</v>
      </c>
      <c r="G612" s="177" t="s">
        <v>137</v>
      </c>
      <c r="H612" s="178">
        <v>12</v>
      </c>
      <c r="I612" s="179"/>
      <c r="J612" s="180">
        <f>ROUND(I612*H612,2)</f>
        <v>0</v>
      </c>
      <c r="K612" s="176" t="s">
        <v>128</v>
      </c>
      <c r="L612" s="38"/>
      <c r="M612" s="181" t="s">
        <v>19</v>
      </c>
      <c r="N612" s="182" t="s">
        <v>45</v>
      </c>
      <c r="O612" s="60"/>
      <c r="P612" s="183">
        <f>O612*H612</f>
        <v>0</v>
      </c>
      <c r="Q612" s="183">
        <v>0</v>
      </c>
      <c r="R612" s="183">
        <f>Q612*H612</f>
        <v>0</v>
      </c>
      <c r="S612" s="183">
        <v>8.0000000000000002E-3</v>
      </c>
      <c r="T612" s="184">
        <f>S612*H612</f>
        <v>9.6000000000000002E-2</v>
      </c>
      <c r="AR612" s="17" t="s">
        <v>129</v>
      </c>
      <c r="AT612" s="17" t="s">
        <v>124</v>
      </c>
      <c r="AU612" s="17" t="s">
        <v>84</v>
      </c>
      <c r="AY612" s="17" t="s">
        <v>122</v>
      </c>
      <c r="BE612" s="185">
        <f>IF(N612="základní",J612,0)</f>
        <v>0</v>
      </c>
      <c r="BF612" s="185">
        <f>IF(N612="snížená",J612,0)</f>
        <v>0</v>
      </c>
      <c r="BG612" s="185">
        <f>IF(N612="zákl. přenesená",J612,0)</f>
        <v>0</v>
      </c>
      <c r="BH612" s="185">
        <f>IF(N612="sníž. přenesená",J612,0)</f>
        <v>0</v>
      </c>
      <c r="BI612" s="185">
        <f>IF(N612="nulová",J612,0)</f>
        <v>0</v>
      </c>
      <c r="BJ612" s="17" t="s">
        <v>82</v>
      </c>
      <c r="BK612" s="185">
        <f>ROUND(I612*H612,2)</f>
        <v>0</v>
      </c>
      <c r="BL612" s="17" t="s">
        <v>129</v>
      </c>
      <c r="BM612" s="17" t="s">
        <v>897</v>
      </c>
    </row>
    <row r="613" spans="2:65" s="1" customFormat="1" ht="48.75" x14ac:dyDescent="0.2">
      <c r="B613" s="34"/>
      <c r="C613" s="35"/>
      <c r="D613" s="186" t="s">
        <v>131</v>
      </c>
      <c r="E613" s="35"/>
      <c r="F613" s="187" t="s">
        <v>898</v>
      </c>
      <c r="G613" s="35"/>
      <c r="H613" s="35"/>
      <c r="I613" s="103"/>
      <c r="J613" s="35"/>
      <c r="K613" s="35"/>
      <c r="L613" s="38"/>
      <c r="M613" s="188"/>
      <c r="N613" s="60"/>
      <c r="O613" s="60"/>
      <c r="P613" s="60"/>
      <c r="Q613" s="60"/>
      <c r="R613" s="60"/>
      <c r="S613" s="60"/>
      <c r="T613" s="61"/>
      <c r="AT613" s="17" t="s">
        <v>131</v>
      </c>
      <c r="AU613" s="17" t="s">
        <v>84</v>
      </c>
    </row>
    <row r="614" spans="2:65" s="11" customFormat="1" x14ac:dyDescent="0.2">
      <c r="B614" s="189"/>
      <c r="C614" s="190"/>
      <c r="D614" s="186" t="s">
        <v>133</v>
      </c>
      <c r="E614" s="191" t="s">
        <v>19</v>
      </c>
      <c r="F614" s="192" t="s">
        <v>899</v>
      </c>
      <c r="G614" s="190"/>
      <c r="H614" s="193">
        <v>2</v>
      </c>
      <c r="I614" s="194"/>
      <c r="J614" s="190"/>
      <c r="K614" s="190"/>
      <c r="L614" s="195"/>
      <c r="M614" s="196"/>
      <c r="N614" s="197"/>
      <c r="O614" s="197"/>
      <c r="P614" s="197"/>
      <c r="Q614" s="197"/>
      <c r="R614" s="197"/>
      <c r="S614" s="197"/>
      <c r="T614" s="198"/>
      <c r="AT614" s="199" t="s">
        <v>133</v>
      </c>
      <c r="AU614" s="199" t="s">
        <v>84</v>
      </c>
      <c r="AV614" s="11" t="s">
        <v>84</v>
      </c>
      <c r="AW614" s="11" t="s">
        <v>35</v>
      </c>
      <c r="AX614" s="11" t="s">
        <v>74</v>
      </c>
      <c r="AY614" s="199" t="s">
        <v>122</v>
      </c>
    </row>
    <row r="615" spans="2:65" s="11" customFormat="1" x14ac:dyDescent="0.2">
      <c r="B615" s="189"/>
      <c r="C615" s="190"/>
      <c r="D615" s="186" t="s">
        <v>133</v>
      </c>
      <c r="E615" s="191" t="s">
        <v>19</v>
      </c>
      <c r="F615" s="192" t="s">
        <v>900</v>
      </c>
      <c r="G615" s="190"/>
      <c r="H615" s="193">
        <v>10</v>
      </c>
      <c r="I615" s="194"/>
      <c r="J615" s="190"/>
      <c r="K615" s="190"/>
      <c r="L615" s="195"/>
      <c r="M615" s="196"/>
      <c r="N615" s="197"/>
      <c r="O615" s="197"/>
      <c r="P615" s="197"/>
      <c r="Q615" s="197"/>
      <c r="R615" s="197"/>
      <c r="S615" s="197"/>
      <c r="T615" s="198"/>
      <c r="AT615" s="199" t="s">
        <v>133</v>
      </c>
      <c r="AU615" s="199" t="s">
        <v>84</v>
      </c>
      <c r="AV615" s="11" t="s">
        <v>84</v>
      </c>
      <c r="AW615" s="11" t="s">
        <v>35</v>
      </c>
      <c r="AX615" s="11" t="s">
        <v>74</v>
      </c>
      <c r="AY615" s="199" t="s">
        <v>122</v>
      </c>
    </row>
    <row r="616" spans="2:65" s="12" customFormat="1" x14ac:dyDescent="0.2">
      <c r="B616" s="200"/>
      <c r="C616" s="201"/>
      <c r="D616" s="186" t="s">
        <v>133</v>
      </c>
      <c r="E616" s="202" t="s">
        <v>19</v>
      </c>
      <c r="F616" s="203" t="s">
        <v>153</v>
      </c>
      <c r="G616" s="201"/>
      <c r="H616" s="204">
        <v>12</v>
      </c>
      <c r="I616" s="205"/>
      <c r="J616" s="201"/>
      <c r="K616" s="201"/>
      <c r="L616" s="206"/>
      <c r="M616" s="207"/>
      <c r="N616" s="208"/>
      <c r="O616" s="208"/>
      <c r="P616" s="208"/>
      <c r="Q616" s="208"/>
      <c r="R616" s="208"/>
      <c r="S616" s="208"/>
      <c r="T616" s="209"/>
      <c r="AT616" s="210" t="s">
        <v>133</v>
      </c>
      <c r="AU616" s="210" t="s">
        <v>84</v>
      </c>
      <c r="AV616" s="12" t="s">
        <v>129</v>
      </c>
      <c r="AW616" s="12" t="s">
        <v>35</v>
      </c>
      <c r="AX616" s="12" t="s">
        <v>82</v>
      </c>
      <c r="AY616" s="210" t="s">
        <v>122</v>
      </c>
    </row>
    <row r="617" spans="2:65" s="1" customFormat="1" ht="22.5" customHeight="1" x14ac:dyDescent="0.2">
      <c r="B617" s="34"/>
      <c r="C617" s="174" t="s">
        <v>901</v>
      </c>
      <c r="D617" s="174" t="s">
        <v>124</v>
      </c>
      <c r="E617" s="175" t="s">
        <v>902</v>
      </c>
      <c r="F617" s="176" t="s">
        <v>903</v>
      </c>
      <c r="G617" s="177" t="s">
        <v>228</v>
      </c>
      <c r="H617" s="178">
        <v>16.25</v>
      </c>
      <c r="I617" s="179"/>
      <c r="J617" s="180">
        <f>ROUND(I617*H617,2)</f>
        <v>0</v>
      </c>
      <c r="K617" s="176" t="s">
        <v>128</v>
      </c>
      <c r="L617" s="38"/>
      <c r="M617" s="181" t="s">
        <v>19</v>
      </c>
      <c r="N617" s="182" t="s">
        <v>45</v>
      </c>
      <c r="O617" s="60"/>
      <c r="P617" s="183">
        <f>O617*H617</f>
        <v>0</v>
      </c>
      <c r="Q617" s="183">
        <v>0</v>
      </c>
      <c r="R617" s="183">
        <f>Q617*H617</f>
        <v>0</v>
      </c>
      <c r="S617" s="183">
        <v>2.8000000000000001E-2</v>
      </c>
      <c r="T617" s="184">
        <f>S617*H617</f>
        <v>0.45500000000000002</v>
      </c>
      <c r="AR617" s="17" t="s">
        <v>129</v>
      </c>
      <c r="AT617" s="17" t="s">
        <v>124</v>
      </c>
      <c r="AU617" s="17" t="s">
        <v>84</v>
      </c>
      <c r="AY617" s="17" t="s">
        <v>122</v>
      </c>
      <c r="BE617" s="185">
        <f>IF(N617="základní",J617,0)</f>
        <v>0</v>
      </c>
      <c r="BF617" s="185">
        <f>IF(N617="snížená",J617,0)</f>
        <v>0</v>
      </c>
      <c r="BG617" s="185">
        <f>IF(N617="zákl. přenesená",J617,0)</f>
        <v>0</v>
      </c>
      <c r="BH617" s="185">
        <f>IF(N617="sníž. přenesená",J617,0)</f>
        <v>0</v>
      </c>
      <c r="BI617" s="185">
        <f>IF(N617="nulová",J617,0)</f>
        <v>0</v>
      </c>
      <c r="BJ617" s="17" t="s">
        <v>82</v>
      </c>
      <c r="BK617" s="185">
        <f>ROUND(I617*H617,2)</f>
        <v>0</v>
      </c>
      <c r="BL617" s="17" t="s">
        <v>129</v>
      </c>
      <c r="BM617" s="17" t="s">
        <v>904</v>
      </c>
    </row>
    <row r="618" spans="2:65" s="1" customFormat="1" ht="39" x14ac:dyDescent="0.2">
      <c r="B618" s="34"/>
      <c r="C618" s="35"/>
      <c r="D618" s="186" t="s">
        <v>131</v>
      </c>
      <c r="E618" s="35"/>
      <c r="F618" s="187" t="s">
        <v>905</v>
      </c>
      <c r="G618" s="35"/>
      <c r="H618" s="35"/>
      <c r="I618" s="103"/>
      <c r="J618" s="35"/>
      <c r="K618" s="35"/>
      <c r="L618" s="38"/>
      <c r="M618" s="188"/>
      <c r="N618" s="60"/>
      <c r="O618" s="60"/>
      <c r="P618" s="60"/>
      <c r="Q618" s="60"/>
      <c r="R618" s="60"/>
      <c r="S618" s="60"/>
      <c r="T618" s="61"/>
      <c r="AT618" s="17" t="s">
        <v>131</v>
      </c>
      <c r="AU618" s="17" t="s">
        <v>84</v>
      </c>
    </row>
    <row r="619" spans="2:65" s="11" customFormat="1" x14ac:dyDescent="0.2">
      <c r="B619" s="189"/>
      <c r="C619" s="190"/>
      <c r="D619" s="186" t="s">
        <v>133</v>
      </c>
      <c r="E619" s="191" t="s">
        <v>19</v>
      </c>
      <c r="F619" s="192" t="s">
        <v>906</v>
      </c>
      <c r="G619" s="190"/>
      <c r="H619" s="193">
        <v>10.039999999999999</v>
      </c>
      <c r="I619" s="194"/>
      <c r="J619" s="190"/>
      <c r="K619" s="190"/>
      <c r="L619" s="195"/>
      <c r="M619" s="196"/>
      <c r="N619" s="197"/>
      <c r="O619" s="197"/>
      <c r="P619" s="197"/>
      <c r="Q619" s="197"/>
      <c r="R619" s="197"/>
      <c r="S619" s="197"/>
      <c r="T619" s="198"/>
      <c r="AT619" s="199" t="s">
        <v>133</v>
      </c>
      <c r="AU619" s="199" t="s">
        <v>84</v>
      </c>
      <c r="AV619" s="11" t="s">
        <v>84</v>
      </c>
      <c r="AW619" s="11" t="s">
        <v>35</v>
      </c>
      <c r="AX619" s="11" t="s">
        <v>74</v>
      </c>
      <c r="AY619" s="199" t="s">
        <v>122</v>
      </c>
    </row>
    <row r="620" spans="2:65" s="11" customFormat="1" x14ac:dyDescent="0.2">
      <c r="B620" s="189"/>
      <c r="C620" s="190"/>
      <c r="D620" s="186" t="s">
        <v>133</v>
      </c>
      <c r="E620" s="191" t="s">
        <v>19</v>
      </c>
      <c r="F620" s="192" t="s">
        <v>907</v>
      </c>
      <c r="G620" s="190"/>
      <c r="H620" s="193">
        <v>6.21</v>
      </c>
      <c r="I620" s="194"/>
      <c r="J620" s="190"/>
      <c r="K620" s="190"/>
      <c r="L620" s="195"/>
      <c r="M620" s="196"/>
      <c r="N620" s="197"/>
      <c r="O620" s="197"/>
      <c r="P620" s="197"/>
      <c r="Q620" s="197"/>
      <c r="R620" s="197"/>
      <c r="S620" s="197"/>
      <c r="T620" s="198"/>
      <c r="AT620" s="199" t="s">
        <v>133</v>
      </c>
      <c r="AU620" s="199" t="s">
        <v>84</v>
      </c>
      <c r="AV620" s="11" t="s">
        <v>84</v>
      </c>
      <c r="AW620" s="11" t="s">
        <v>35</v>
      </c>
      <c r="AX620" s="11" t="s">
        <v>74</v>
      </c>
      <c r="AY620" s="199" t="s">
        <v>122</v>
      </c>
    </row>
    <row r="621" spans="2:65" s="12" customFormat="1" x14ac:dyDescent="0.2">
      <c r="B621" s="200"/>
      <c r="C621" s="201"/>
      <c r="D621" s="186" t="s">
        <v>133</v>
      </c>
      <c r="E621" s="202" t="s">
        <v>19</v>
      </c>
      <c r="F621" s="203" t="s">
        <v>153</v>
      </c>
      <c r="G621" s="201"/>
      <c r="H621" s="204">
        <v>16.25</v>
      </c>
      <c r="I621" s="205"/>
      <c r="J621" s="201"/>
      <c r="K621" s="201"/>
      <c r="L621" s="206"/>
      <c r="M621" s="207"/>
      <c r="N621" s="208"/>
      <c r="O621" s="208"/>
      <c r="P621" s="208"/>
      <c r="Q621" s="208"/>
      <c r="R621" s="208"/>
      <c r="S621" s="208"/>
      <c r="T621" s="209"/>
      <c r="AT621" s="210" t="s">
        <v>133</v>
      </c>
      <c r="AU621" s="210" t="s">
        <v>84</v>
      </c>
      <c r="AV621" s="12" t="s">
        <v>129</v>
      </c>
      <c r="AW621" s="12" t="s">
        <v>35</v>
      </c>
      <c r="AX621" s="12" t="s">
        <v>82</v>
      </c>
      <c r="AY621" s="210" t="s">
        <v>122</v>
      </c>
    </row>
    <row r="622" spans="2:65" s="1" customFormat="1" ht="16.5" customHeight="1" x14ac:dyDescent="0.2">
      <c r="B622" s="34"/>
      <c r="C622" s="174" t="s">
        <v>908</v>
      </c>
      <c r="D622" s="174" t="s">
        <v>124</v>
      </c>
      <c r="E622" s="175" t="s">
        <v>909</v>
      </c>
      <c r="F622" s="176" t="s">
        <v>910</v>
      </c>
      <c r="G622" s="177" t="s">
        <v>127</v>
      </c>
      <c r="H622" s="178">
        <v>150</v>
      </c>
      <c r="I622" s="179"/>
      <c r="J622" s="180">
        <f>ROUND(I622*H622,2)</f>
        <v>0</v>
      </c>
      <c r="K622" s="176" t="s">
        <v>128</v>
      </c>
      <c r="L622" s="38"/>
      <c r="M622" s="181" t="s">
        <v>19</v>
      </c>
      <c r="N622" s="182" t="s">
        <v>45</v>
      </c>
      <c r="O622" s="60"/>
      <c r="P622" s="183">
        <f>O622*H622</f>
        <v>0</v>
      </c>
      <c r="Q622" s="183">
        <v>0</v>
      </c>
      <c r="R622" s="183">
        <f>Q622*H622</f>
        <v>0</v>
      </c>
      <c r="S622" s="183">
        <v>0</v>
      </c>
      <c r="T622" s="184">
        <f>S622*H622</f>
        <v>0</v>
      </c>
      <c r="AR622" s="17" t="s">
        <v>129</v>
      </c>
      <c r="AT622" s="17" t="s">
        <v>124</v>
      </c>
      <c r="AU622" s="17" t="s">
        <v>84</v>
      </c>
      <c r="AY622" s="17" t="s">
        <v>122</v>
      </c>
      <c r="BE622" s="185">
        <f>IF(N622="základní",J622,0)</f>
        <v>0</v>
      </c>
      <c r="BF622" s="185">
        <f>IF(N622="snížená",J622,0)</f>
        <v>0</v>
      </c>
      <c r="BG622" s="185">
        <f>IF(N622="zákl. přenesená",J622,0)</f>
        <v>0</v>
      </c>
      <c r="BH622" s="185">
        <f>IF(N622="sníž. přenesená",J622,0)</f>
        <v>0</v>
      </c>
      <c r="BI622" s="185">
        <f>IF(N622="nulová",J622,0)</f>
        <v>0</v>
      </c>
      <c r="BJ622" s="17" t="s">
        <v>82</v>
      </c>
      <c r="BK622" s="185">
        <f>ROUND(I622*H622,2)</f>
        <v>0</v>
      </c>
      <c r="BL622" s="17" t="s">
        <v>129</v>
      </c>
      <c r="BM622" s="17" t="s">
        <v>911</v>
      </c>
    </row>
    <row r="623" spans="2:65" s="1" customFormat="1" ht="39" x14ac:dyDescent="0.2">
      <c r="B623" s="34"/>
      <c r="C623" s="35"/>
      <c r="D623" s="186" t="s">
        <v>131</v>
      </c>
      <c r="E623" s="35"/>
      <c r="F623" s="187" t="s">
        <v>912</v>
      </c>
      <c r="G623" s="35"/>
      <c r="H623" s="35"/>
      <c r="I623" s="103"/>
      <c r="J623" s="35"/>
      <c r="K623" s="35"/>
      <c r="L623" s="38"/>
      <c r="M623" s="188"/>
      <c r="N623" s="60"/>
      <c r="O623" s="60"/>
      <c r="P623" s="60"/>
      <c r="Q623" s="60"/>
      <c r="R623" s="60"/>
      <c r="S623" s="60"/>
      <c r="T623" s="61"/>
      <c r="AT623" s="17" t="s">
        <v>131</v>
      </c>
      <c r="AU623" s="17" t="s">
        <v>84</v>
      </c>
    </row>
    <row r="624" spans="2:65" s="11" customFormat="1" x14ac:dyDescent="0.2">
      <c r="B624" s="189"/>
      <c r="C624" s="190"/>
      <c r="D624" s="186" t="s">
        <v>133</v>
      </c>
      <c r="E624" s="191" t="s">
        <v>19</v>
      </c>
      <c r="F624" s="192" t="s">
        <v>913</v>
      </c>
      <c r="G624" s="190"/>
      <c r="H624" s="193">
        <v>150</v>
      </c>
      <c r="I624" s="194"/>
      <c r="J624" s="190"/>
      <c r="K624" s="190"/>
      <c r="L624" s="195"/>
      <c r="M624" s="196"/>
      <c r="N624" s="197"/>
      <c r="O624" s="197"/>
      <c r="P624" s="197"/>
      <c r="Q624" s="197"/>
      <c r="R624" s="197"/>
      <c r="S624" s="197"/>
      <c r="T624" s="198"/>
      <c r="AT624" s="199" t="s">
        <v>133</v>
      </c>
      <c r="AU624" s="199" t="s">
        <v>84</v>
      </c>
      <c r="AV624" s="11" t="s">
        <v>84</v>
      </c>
      <c r="AW624" s="11" t="s">
        <v>35</v>
      </c>
      <c r="AX624" s="11" t="s">
        <v>82</v>
      </c>
      <c r="AY624" s="199" t="s">
        <v>122</v>
      </c>
    </row>
    <row r="625" spans="2:65" s="1" customFormat="1" ht="16.5" customHeight="1" x14ac:dyDescent="0.2">
      <c r="B625" s="34"/>
      <c r="C625" s="174" t="s">
        <v>914</v>
      </c>
      <c r="D625" s="174" t="s">
        <v>124</v>
      </c>
      <c r="E625" s="175" t="s">
        <v>915</v>
      </c>
      <c r="F625" s="176" t="s">
        <v>916</v>
      </c>
      <c r="G625" s="177" t="s">
        <v>127</v>
      </c>
      <c r="H625" s="178">
        <v>14</v>
      </c>
      <c r="I625" s="179"/>
      <c r="J625" s="180">
        <f>ROUND(I625*H625,2)</f>
        <v>0</v>
      </c>
      <c r="K625" s="176" t="s">
        <v>128</v>
      </c>
      <c r="L625" s="38"/>
      <c r="M625" s="181" t="s">
        <v>19</v>
      </c>
      <c r="N625" s="182" t="s">
        <v>45</v>
      </c>
      <c r="O625" s="60"/>
      <c r="P625" s="183">
        <f>O625*H625</f>
        <v>0</v>
      </c>
      <c r="Q625" s="183">
        <v>0</v>
      </c>
      <c r="R625" s="183">
        <f>Q625*H625</f>
        <v>0</v>
      </c>
      <c r="S625" s="183">
        <v>0</v>
      </c>
      <c r="T625" s="184">
        <f>S625*H625</f>
        <v>0</v>
      </c>
      <c r="AR625" s="17" t="s">
        <v>129</v>
      </c>
      <c r="AT625" s="17" t="s">
        <v>124</v>
      </c>
      <c r="AU625" s="17" t="s">
        <v>84</v>
      </c>
      <c r="AY625" s="17" t="s">
        <v>122</v>
      </c>
      <c r="BE625" s="185">
        <f>IF(N625="základní",J625,0)</f>
        <v>0</v>
      </c>
      <c r="BF625" s="185">
        <f>IF(N625="snížená",J625,0)</f>
        <v>0</v>
      </c>
      <c r="BG625" s="185">
        <f>IF(N625="zákl. přenesená",J625,0)</f>
        <v>0</v>
      </c>
      <c r="BH625" s="185">
        <f>IF(N625="sníž. přenesená",J625,0)</f>
        <v>0</v>
      </c>
      <c r="BI625" s="185">
        <f>IF(N625="nulová",J625,0)</f>
        <v>0</v>
      </c>
      <c r="BJ625" s="17" t="s">
        <v>82</v>
      </c>
      <c r="BK625" s="185">
        <f>ROUND(I625*H625,2)</f>
        <v>0</v>
      </c>
      <c r="BL625" s="17" t="s">
        <v>129</v>
      </c>
      <c r="BM625" s="17" t="s">
        <v>917</v>
      </c>
    </row>
    <row r="626" spans="2:65" s="1" customFormat="1" ht="39" x14ac:dyDescent="0.2">
      <c r="B626" s="34"/>
      <c r="C626" s="35"/>
      <c r="D626" s="186" t="s">
        <v>131</v>
      </c>
      <c r="E626" s="35"/>
      <c r="F626" s="187" t="s">
        <v>912</v>
      </c>
      <c r="G626" s="35"/>
      <c r="H626" s="35"/>
      <c r="I626" s="103"/>
      <c r="J626" s="35"/>
      <c r="K626" s="35"/>
      <c r="L626" s="38"/>
      <c r="M626" s="188"/>
      <c r="N626" s="60"/>
      <c r="O626" s="60"/>
      <c r="P626" s="60"/>
      <c r="Q626" s="60"/>
      <c r="R626" s="60"/>
      <c r="S626" s="60"/>
      <c r="T626" s="61"/>
      <c r="AT626" s="17" t="s">
        <v>131</v>
      </c>
      <c r="AU626" s="17" t="s">
        <v>84</v>
      </c>
    </row>
    <row r="627" spans="2:65" s="11" customFormat="1" x14ac:dyDescent="0.2">
      <c r="B627" s="189"/>
      <c r="C627" s="190"/>
      <c r="D627" s="186" t="s">
        <v>133</v>
      </c>
      <c r="E627" s="191" t="s">
        <v>19</v>
      </c>
      <c r="F627" s="192" t="s">
        <v>918</v>
      </c>
      <c r="G627" s="190"/>
      <c r="H627" s="193">
        <v>14</v>
      </c>
      <c r="I627" s="194"/>
      <c r="J627" s="190"/>
      <c r="K627" s="190"/>
      <c r="L627" s="195"/>
      <c r="M627" s="196"/>
      <c r="N627" s="197"/>
      <c r="O627" s="197"/>
      <c r="P627" s="197"/>
      <c r="Q627" s="197"/>
      <c r="R627" s="197"/>
      <c r="S627" s="197"/>
      <c r="T627" s="198"/>
      <c r="AT627" s="199" t="s">
        <v>133</v>
      </c>
      <c r="AU627" s="199" t="s">
        <v>84</v>
      </c>
      <c r="AV627" s="11" t="s">
        <v>84</v>
      </c>
      <c r="AW627" s="11" t="s">
        <v>35</v>
      </c>
      <c r="AX627" s="11" t="s">
        <v>74</v>
      </c>
      <c r="AY627" s="199" t="s">
        <v>122</v>
      </c>
    </row>
    <row r="628" spans="2:65" s="12" customFormat="1" x14ac:dyDescent="0.2">
      <c r="B628" s="200"/>
      <c r="C628" s="201"/>
      <c r="D628" s="186" t="s">
        <v>133</v>
      </c>
      <c r="E628" s="202" t="s">
        <v>19</v>
      </c>
      <c r="F628" s="203" t="s">
        <v>153</v>
      </c>
      <c r="G628" s="201"/>
      <c r="H628" s="204">
        <v>14</v>
      </c>
      <c r="I628" s="205"/>
      <c r="J628" s="201"/>
      <c r="K628" s="201"/>
      <c r="L628" s="206"/>
      <c r="M628" s="207"/>
      <c r="N628" s="208"/>
      <c r="O628" s="208"/>
      <c r="P628" s="208"/>
      <c r="Q628" s="208"/>
      <c r="R628" s="208"/>
      <c r="S628" s="208"/>
      <c r="T628" s="209"/>
      <c r="AT628" s="210" t="s">
        <v>133</v>
      </c>
      <c r="AU628" s="210" t="s">
        <v>84</v>
      </c>
      <c r="AV628" s="12" t="s">
        <v>129</v>
      </c>
      <c r="AW628" s="12" t="s">
        <v>35</v>
      </c>
      <c r="AX628" s="12" t="s">
        <v>82</v>
      </c>
      <c r="AY628" s="210" t="s">
        <v>122</v>
      </c>
    </row>
    <row r="629" spans="2:65" s="1" customFormat="1" ht="16.5" customHeight="1" x14ac:dyDescent="0.2">
      <c r="B629" s="34"/>
      <c r="C629" s="174" t="s">
        <v>919</v>
      </c>
      <c r="D629" s="174" t="s">
        <v>124</v>
      </c>
      <c r="E629" s="175" t="s">
        <v>920</v>
      </c>
      <c r="F629" s="176" t="s">
        <v>921</v>
      </c>
      <c r="G629" s="177" t="s">
        <v>228</v>
      </c>
      <c r="H629" s="178">
        <v>3</v>
      </c>
      <c r="I629" s="179"/>
      <c r="J629" s="180">
        <f>ROUND(I629*H629,2)</f>
        <v>0</v>
      </c>
      <c r="K629" s="176" t="s">
        <v>128</v>
      </c>
      <c r="L629" s="38"/>
      <c r="M629" s="181" t="s">
        <v>19</v>
      </c>
      <c r="N629" s="182" t="s">
        <v>45</v>
      </c>
      <c r="O629" s="60"/>
      <c r="P629" s="183">
        <f>O629*H629</f>
        <v>0</v>
      </c>
      <c r="Q629" s="183">
        <v>0</v>
      </c>
      <c r="R629" s="183">
        <f>Q629*H629</f>
        <v>0</v>
      </c>
      <c r="S629" s="183">
        <v>6.3E-2</v>
      </c>
      <c r="T629" s="184">
        <f>S629*H629</f>
        <v>0.189</v>
      </c>
      <c r="AR629" s="17" t="s">
        <v>129</v>
      </c>
      <c r="AT629" s="17" t="s">
        <v>124</v>
      </c>
      <c r="AU629" s="17" t="s">
        <v>84</v>
      </c>
      <c r="AY629" s="17" t="s">
        <v>122</v>
      </c>
      <c r="BE629" s="185">
        <f>IF(N629="základní",J629,0)</f>
        <v>0</v>
      </c>
      <c r="BF629" s="185">
        <f>IF(N629="snížená",J629,0)</f>
        <v>0</v>
      </c>
      <c r="BG629" s="185">
        <f>IF(N629="zákl. přenesená",J629,0)</f>
        <v>0</v>
      </c>
      <c r="BH629" s="185">
        <f>IF(N629="sníž. přenesená",J629,0)</f>
        <v>0</v>
      </c>
      <c r="BI629" s="185">
        <f>IF(N629="nulová",J629,0)</f>
        <v>0</v>
      </c>
      <c r="BJ629" s="17" t="s">
        <v>82</v>
      </c>
      <c r="BK629" s="185">
        <f>ROUND(I629*H629,2)</f>
        <v>0</v>
      </c>
      <c r="BL629" s="17" t="s">
        <v>129</v>
      </c>
      <c r="BM629" s="17" t="s">
        <v>922</v>
      </c>
    </row>
    <row r="630" spans="2:65" s="11" customFormat="1" x14ac:dyDescent="0.2">
      <c r="B630" s="189"/>
      <c r="C630" s="190"/>
      <c r="D630" s="186" t="s">
        <v>133</v>
      </c>
      <c r="E630" s="191" t="s">
        <v>19</v>
      </c>
      <c r="F630" s="192" t="s">
        <v>923</v>
      </c>
      <c r="G630" s="190"/>
      <c r="H630" s="193">
        <v>3</v>
      </c>
      <c r="I630" s="194"/>
      <c r="J630" s="190"/>
      <c r="K630" s="190"/>
      <c r="L630" s="195"/>
      <c r="M630" s="196"/>
      <c r="N630" s="197"/>
      <c r="O630" s="197"/>
      <c r="P630" s="197"/>
      <c r="Q630" s="197"/>
      <c r="R630" s="197"/>
      <c r="S630" s="197"/>
      <c r="T630" s="198"/>
      <c r="AT630" s="199" t="s">
        <v>133</v>
      </c>
      <c r="AU630" s="199" t="s">
        <v>84</v>
      </c>
      <c r="AV630" s="11" t="s">
        <v>84</v>
      </c>
      <c r="AW630" s="11" t="s">
        <v>35</v>
      </c>
      <c r="AX630" s="11" t="s">
        <v>82</v>
      </c>
      <c r="AY630" s="199" t="s">
        <v>122</v>
      </c>
    </row>
    <row r="631" spans="2:65" s="1" customFormat="1" ht="16.5" customHeight="1" x14ac:dyDescent="0.2">
      <c r="B631" s="34"/>
      <c r="C631" s="174" t="s">
        <v>924</v>
      </c>
      <c r="D631" s="174" t="s">
        <v>124</v>
      </c>
      <c r="E631" s="175" t="s">
        <v>925</v>
      </c>
      <c r="F631" s="176" t="s">
        <v>926</v>
      </c>
      <c r="G631" s="177" t="s">
        <v>228</v>
      </c>
      <c r="H631" s="178">
        <v>19.7</v>
      </c>
      <c r="I631" s="179"/>
      <c r="J631" s="180">
        <f>ROUND(I631*H631,2)</f>
        <v>0</v>
      </c>
      <c r="K631" s="176" t="s">
        <v>128</v>
      </c>
      <c r="L631" s="38"/>
      <c r="M631" s="181" t="s">
        <v>19</v>
      </c>
      <c r="N631" s="182" t="s">
        <v>45</v>
      </c>
      <c r="O631" s="60"/>
      <c r="P631" s="183">
        <f>O631*H631</f>
        <v>0</v>
      </c>
      <c r="Q631" s="183">
        <v>0</v>
      </c>
      <c r="R631" s="183">
        <f>Q631*H631</f>
        <v>0</v>
      </c>
      <c r="S631" s="183">
        <v>3.6999999999999998E-2</v>
      </c>
      <c r="T631" s="184">
        <f>S631*H631</f>
        <v>0.72889999999999999</v>
      </c>
      <c r="AR631" s="17" t="s">
        <v>129</v>
      </c>
      <c r="AT631" s="17" t="s">
        <v>124</v>
      </c>
      <c r="AU631" s="17" t="s">
        <v>84</v>
      </c>
      <c r="AY631" s="17" t="s">
        <v>122</v>
      </c>
      <c r="BE631" s="185">
        <f>IF(N631="základní",J631,0)</f>
        <v>0</v>
      </c>
      <c r="BF631" s="185">
        <f>IF(N631="snížená",J631,0)</f>
        <v>0</v>
      </c>
      <c r="BG631" s="185">
        <f>IF(N631="zákl. přenesená",J631,0)</f>
        <v>0</v>
      </c>
      <c r="BH631" s="185">
        <f>IF(N631="sníž. přenesená",J631,0)</f>
        <v>0</v>
      </c>
      <c r="BI631" s="185">
        <f>IF(N631="nulová",J631,0)</f>
        <v>0</v>
      </c>
      <c r="BJ631" s="17" t="s">
        <v>82</v>
      </c>
      <c r="BK631" s="185">
        <f>ROUND(I631*H631,2)</f>
        <v>0</v>
      </c>
      <c r="BL631" s="17" t="s">
        <v>129</v>
      </c>
      <c r="BM631" s="17" t="s">
        <v>927</v>
      </c>
    </row>
    <row r="632" spans="2:65" s="11" customFormat="1" x14ac:dyDescent="0.2">
      <c r="B632" s="189"/>
      <c r="C632" s="190"/>
      <c r="D632" s="186" t="s">
        <v>133</v>
      </c>
      <c r="E632" s="191" t="s">
        <v>19</v>
      </c>
      <c r="F632" s="192" t="s">
        <v>928</v>
      </c>
      <c r="G632" s="190"/>
      <c r="H632" s="193">
        <v>9.7200000000000006</v>
      </c>
      <c r="I632" s="194"/>
      <c r="J632" s="190"/>
      <c r="K632" s="190"/>
      <c r="L632" s="195"/>
      <c r="M632" s="196"/>
      <c r="N632" s="197"/>
      <c r="O632" s="197"/>
      <c r="P632" s="197"/>
      <c r="Q632" s="197"/>
      <c r="R632" s="197"/>
      <c r="S632" s="197"/>
      <c r="T632" s="198"/>
      <c r="AT632" s="199" t="s">
        <v>133</v>
      </c>
      <c r="AU632" s="199" t="s">
        <v>84</v>
      </c>
      <c r="AV632" s="11" t="s">
        <v>84</v>
      </c>
      <c r="AW632" s="11" t="s">
        <v>35</v>
      </c>
      <c r="AX632" s="11" t="s">
        <v>74</v>
      </c>
      <c r="AY632" s="199" t="s">
        <v>122</v>
      </c>
    </row>
    <row r="633" spans="2:65" s="11" customFormat="1" x14ac:dyDescent="0.2">
      <c r="B633" s="189"/>
      <c r="C633" s="190"/>
      <c r="D633" s="186" t="s">
        <v>133</v>
      </c>
      <c r="E633" s="191" t="s">
        <v>19</v>
      </c>
      <c r="F633" s="192" t="s">
        <v>929</v>
      </c>
      <c r="G633" s="190"/>
      <c r="H633" s="193">
        <v>9.98</v>
      </c>
      <c r="I633" s="194"/>
      <c r="J633" s="190"/>
      <c r="K633" s="190"/>
      <c r="L633" s="195"/>
      <c r="M633" s="196"/>
      <c r="N633" s="197"/>
      <c r="O633" s="197"/>
      <c r="P633" s="197"/>
      <c r="Q633" s="197"/>
      <c r="R633" s="197"/>
      <c r="S633" s="197"/>
      <c r="T633" s="198"/>
      <c r="AT633" s="199" t="s">
        <v>133</v>
      </c>
      <c r="AU633" s="199" t="s">
        <v>84</v>
      </c>
      <c r="AV633" s="11" t="s">
        <v>84</v>
      </c>
      <c r="AW633" s="11" t="s">
        <v>35</v>
      </c>
      <c r="AX633" s="11" t="s">
        <v>74</v>
      </c>
      <c r="AY633" s="199" t="s">
        <v>122</v>
      </c>
    </row>
    <row r="634" spans="2:65" s="12" customFormat="1" x14ac:dyDescent="0.2">
      <c r="B634" s="200"/>
      <c r="C634" s="201"/>
      <c r="D634" s="186" t="s">
        <v>133</v>
      </c>
      <c r="E634" s="202" t="s">
        <v>19</v>
      </c>
      <c r="F634" s="203" t="s">
        <v>153</v>
      </c>
      <c r="G634" s="201"/>
      <c r="H634" s="204">
        <v>19.700000000000003</v>
      </c>
      <c r="I634" s="205"/>
      <c r="J634" s="201"/>
      <c r="K634" s="201"/>
      <c r="L634" s="206"/>
      <c r="M634" s="207"/>
      <c r="N634" s="208"/>
      <c r="O634" s="208"/>
      <c r="P634" s="208"/>
      <c r="Q634" s="208"/>
      <c r="R634" s="208"/>
      <c r="S634" s="208"/>
      <c r="T634" s="209"/>
      <c r="AT634" s="210" t="s">
        <v>133</v>
      </c>
      <c r="AU634" s="210" t="s">
        <v>84</v>
      </c>
      <c r="AV634" s="12" t="s">
        <v>129</v>
      </c>
      <c r="AW634" s="12" t="s">
        <v>35</v>
      </c>
      <c r="AX634" s="12" t="s">
        <v>82</v>
      </c>
      <c r="AY634" s="210" t="s">
        <v>122</v>
      </c>
    </row>
    <row r="635" spans="2:65" s="10" customFormat="1" ht="22.9" customHeight="1" x14ac:dyDescent="0.2">
      <c r="B635" s="158"/>
      <c r="C635" s="159"/>
      <c r="D635" s="160" t="s">
        <v>73</v>
      </c>
      <c r="E635" s="172" t="s">
        <v>930</v>
      </c>
      <c r="F635" s="172" t="s">
        <v>931</v>
      </c>
      <c r="G635" s="159"/>
      <c r="H635" s="159"/>
      <c r="I635" s="162"/>
      <c r="J635" s="173">
        <f>BK635</f>
        <v>0</v>
      </c>
      <c r="K635" s="159"/>
      <c r="L635" s="164"/>
      <c r="M635" s="165"/>
      <c r="N635" s="166"/>
      <c r="O635" s="166"/>
      <c r="P635" s="167">
        <f>SUM(P636:P654)</f>
        <v>0</v>
      </c>
      <c r="Q635" s="166"/>
      <c r="R635" s="167">
        <f>SUM(R636:R654)</f>
        <v>0</v>
      </c>
      <c r="S635" s="166"/>
      <c r="T635" s="168">
        <f>SUM(T636:T654)</f>
        <v>0</v>
      </c>
      <c r="AR635" s="169" t="s">
        <v>82</v>
      </c>
      <c r="AT635" s="170" t="s">
        <v>73</v>
      </c>
      <c r="AU635" s="170" t="s">
        <v>82</v>
      </c>
      <c r="AY635" s="169" t="s">
        <v>122</v>
      </c>
      <c r="BK635" s="171">
        <f>SUM(BK636:BK654)</f>
        <v>0</v>
      </c>
    </row>
    <row r="636" spans="2:65" s="1" customFormat="1" ht="22.5" customHeight="1" x14ac:dyDescent="0.2">
      <c r="B636" s="34"/>
      <c r="C636" s="174" t="s">
        <v>932</v>
      </c>
      <c r="D636" s="174" t="s">
        <v>124</v>
      </c>
      <c r="E636" s="175" t="s">
        <v>933</v>
      </c>
      <c r="F636" s="176" t="s">
        <v>934</v>
      </c>
      <c r="G636" s="177" t="s">
        <v>330</v>
      </c>
      <c r="H636" s="178">
        <v>2.9609999999999999</v>
      </c>
      <c r="I636" s="179"/>
      <c r="J636" s="180">
        <f>ROUND(I636*H636,2)</f>
        <v>0</v>
      </c>
      <c r="K636" s="176" t="s">
        <v>128</v>
      </c>
      <c r="L636" s="38"/>
      <c r="M636" s="181" t="s">
        <v>19</v>
      </c>
      <c r="N636" s="182" t="s">
        <v>45</v>
      </c>
      <c r="O636" s="60"/>
      <c r="P636" s="183">
        <f>O636*H636</f>
        <v>0</v>
      </c>
      <c r="Q636" s="183">
        <v>0</v>
      </c>
      <c r="R636" s="183">
        <f>Q636*H636</f>
        <v>0</v>
      </c>
      <c r="S636" s="183">
        <v>0</v>
      </c>
      <c r="T636" s="184">
        <f>S636*H636</f>
        <v>0</v>
      </c>
      <c r="AR636" s="17" t="s">
        <v>129</v>
      </c>
      <c r="AT636" s="17" t="s">
        <v>124</v>
      </c>
      <c r="AU636" s="17" t="s">
        <v>84</v>
      </c>
      <c r="AY636" s="17" t="s">
        <v>122</v>
      </c>
      <c r="BE636" s="185">
        <f>IF(N636="základní",J636,0)</f>
        <v>0</v>
      </c>
      <c r="BF636" s="185">
        <f>IF(N636="snížená",J636,0)</f>
        <v>0</v>
      </c>
      <c r="BG636" s="185">
        <f>IF(N636="zákl. přenesená",J636,0)</f>
        <v>0</v>
      </c>
      <c r="BH636" s="185">
        <f>IF(N636="sníž. přenesená",J636,0)</f>
        <v>0</v>
      </c>
      <c r="BI636" s="185">
        <f>IF(N636="nulová",J636,0)</f>
        <v>0</v>
      </c>
      <c r="BJ636" s="17" t="s">
        <v>82</v>
      </c>
      <c r="BK636" s="185">
        <f>ROUND(I636*H636,2)</f>
        <v>0</v>
      </c>
      <c r="BL636" s="17" t="s">
        <v>129</v>
      </c>
      <c r="BM636" s="17" t="s">
        <v>935</v>
      </c>
    </row>
    <row r="637" spans="2:65" s="1" customFormat="1" ht="58.5" x14ac:dyDescent="0.2">
      <c r="B637" s="34"/>
      <c r="C637" s="35"/>
      <c r="D637" s="186" t="s">
        <v>131</v>
      </c>
      <c r="E637" s="35"/>
      <c r="F637" s="187" t="s">
        <v>936</v>
      </c>
      <c r="G637" s="35"/>
      <c r="H637" s="35"/>
      <c r="I637" s="103"/>
      <c r="J637" s="35"/>
      <c r="K637" s="35"/>
      <c r="L637" s="38"/>
      <c r="M637" s="188"/>
      <c r="N637" s="60"/>
      <c r="O637" s="60"/>
      <c r="P637" s="60"/>
      <c r="Q637" s="60"/>
      <c r="R637" s="60"/>
      <c r="S637" s="60"/>
      <c r="T637" s="61"/>
      <c r="AT637" s="17" t="s">
        <v>131</v>
      </c>
      <c r="AU637" s="17" t="s">
        <v>84</v>
      </c>
    </row>
    <row r="638" spans="2:65" s="11" customFormat="1" x14ac:dyDescent="0.2">
      <c r="B638" s="189"/>
      <c r="C638" s="190"/>
      <c r="D638" s="186" t="s">
        <v>133</v>
      </c>
      <c r="E638" s="191" t="s">
        <v>19</v>
      </c>
      <c r="F638" s="192" t="s">
        <v>937</v>
      </c>
      <c r="G638" s="190"/>
      <c r="H638" s="193">
        <v>2.9609999999999999</v>
      </c>
      <c r="I638" s="194"/>
      <c r="J638" s="190"/>
      <c r="K638" s="190"/>
      <c r="L638" s="195"/>
      <c r="M638" s="196"/>
      <c r="N638" s="197"/>
      <c r="O638" s="197"/>
      <c r="P638" s="197"/>
      <c r="Q638" s="197"/>
      <c r="R638" s="197"/>
      <c r="S638" s="197"/>
      <c r="T638" s="198"/>
      <c r="AT638" s="199" t="s">
        <v>133</v>
      </c>
      <c r="AU638" s="199" t="s">
        <v>84</v>
      </c>
      <c r="AV638" s="11" t="s">
        <v>84</v>
      </c>
      <c r="AW638" s="11" t="s">
        <v>35</v>
      </c>
      <c r="AX638" s="11" t="s">
        <v>82</v>
      </c>
      <c r="AY638" s="199" t="s">
        <v>122</v>
      </c>
    </row>
    <row r="639" spans="2:65" s="1" customFormat="1" ht="16.5" customHeight="1" x14ac:dyDescent="0.2">
      <c r="B639" s="34"/>
      <c r="C639" s="174" t="s">
        <v>938</v>
      </c>
      <c r="D639" s="174" t="s">
        <v>124</v>
      </c>
      <c r="E639" s="175" t="s">
        <v>939</v>
      </c>
      <c r="F639" s="176" t="s">
        <v>940</v>
      </c>
      <c r="G639" s="177" t="s">
        <v>330</v>
      </c>
      <c r="H639" s="178">
        <v>2167.8440000000001</v>
      </c>
      <c r="I639" s="179"/>
      <c r="J639" s="180">
        <f>ROUND(I639*H639,2)</f>
        <v>0</v>
      </c>
      <c r="K639" s="176" t="s">
        <v>128</v>
      </c>
      <c r="L639" s="38"/>
      <c r="M639" s="181" t="s">
        <v>19</v>
      </c>
      <c r="N639" s="182" t="s">
        <v>45</v>
      </c>
      <c r="O639" s="60"/>
      <c r="P639" s="183">
        <f>O639*H639</f>
        <v>0</v>
      </c>
      <c r="Q639" s="183">
        <v>0</v>
      </c>
      <c r="R639" s="183">
        <f>Q639*H639</f>
        <v>0</v>
      </c>
      <c r="S639" s="183">
        <v>0</v>
      </c>
      <c r="T639" s="184">
        <f>S639*H639</f>
        <v>0</v>
      </c>
      <c r="AR639" s="17" t="s">
        <v>129</v>
      </c>
      <c r="AT639" s="17" t="s">
        <v>124</v>
      </c>
      <c r="AU639" s="17" t="s">
        <v>84</v>
      </c>
      <c r="AY639" s="17" t="s">
        <v>122</v>
      </c>
      <c r="BE639" s="185">
        <f>IF(N639="základní",J639,0)</f>
        <v>0</v>
      </c>
      <c r="BF639" s="185">
        <f>IF(N639="snížená",J639,0)</f>
        <v>0</v>
      </c>
      <c r="BG639" s="185">
        <f>IF(N639="zákl. přenesená",J639,0)</f>
        <v>0</v>
      </c>
      <c r="BH639" s="185">
        <f>IF(N639="sníž. přenesená",J639,0)</f>
        <v>0</v>
      </c>
      <c r="BI639" s="185">
        <f>IF(N639="nulová",J639,0)</f>
        <v>0</v>
      </c>
      <c r="BJ639" s="17" t="s">
        <v>82</v>
      </c>
      <c r="BK639" s="185">
        <f>ROUND(I639*H639,2)</f>
        <v>0</v>
      </c>
      <c r="BL639" s="17" t="s">
        <v>129</v>
      </c>
      <c r="BM639" s="17" t="s">
        <v>941</v>
      </c>
    </row>
    <row r="640" spans="2:65" s="1" customFormat="1" ht="78" x14ac:dyDescent="0.2">
      <c r="B640" s="34"/>
      <c r="C640" s="35"/>
      <c r="D640" s="186" t="s">
        <v>131</v>
      </c>
      <c r="E640" s="35"/>
      <c r="F640" s="187" t="s">
        <v>942</v>
      </c>
      <c r="G640" s="35"/>
      <c r="H640" s="35"/>
      <c r="I640" s="103"/>
      <c r="J640" s="35"/>
      <c r="K640" s="35"/>
      <c r="L640" s="38"/>
      <c r="M640" s="188"/>
      <c r="N640" s="60"/>
      <c r="O640" s="60"/>
      <c r="P640" s="60"/>
      <c r="Q640" s="60"/>
      <c r="R640" s="60"/>
      <c r="S640" s="60"/>
      <c r="T640" s="61"/>
      <c r="AT640" s="17" t="s">
        <v>131</v>
      </c>
      <c r="AU640" s="17" t="s">
        <v>84</v>
      </c>
    </row>
    <row r="641" spans="2:65" s="1" customFormat="1" ht="22.5" customHeight="1" x14ac:dyDescent="0.2">
      <c r="B641" s="34"/>
      <c r="C641" s="174" t="s">
        <v>943</v>
      </c>
      <c r="D641" s="174" t="s">
        <v>124</v>
      </c>
      <c r="E641" s="175" t="s">
        <v>944</v>
      </c>
      <c r="F641" s="176" t="s">
        <v>945</v>
      </c>
      <c r="G641" s="177" t="s">
        <v>330</v>
      </c>
      <c r="H641" s="178">
        <v>43356.88</v>
      </c>
      <c r="I641" s="179"/>
      <c r="J641" s="180">
        <f>ROUND(I641*H641,2)</f>
        <v>0</v>
      </c>
      <c r="K641" s="176" t="s">
        <v>128</v>
      </c>
      <c r="L641" s="38"/>
      <c r="M641" s="181" t="s">
        <v>19</v>
      </c>
      <c r="N641" s="182" t="s">
        <v>45</v>
      </c>
      <c r="O641" s="60"/>
      <c r="P641" s="183">
        <f>O641*H641</f>
        <v>0</v>
      </c>
      <c r="Q641" s="183">
        <v>0</v>
      </c>
      <c r="R641" s="183">
        <f>Q641*H641</f>
        <v>0</v>
      </c>
      <c r="S641" s="183">
        <v>0</v>
      </c>
      <c r="T641" s="184">
        <f>S641*H641</f>
        <v>0</v>
      </c>
      <c r="AR641" s="17" t="s">
        <v>129</v>
      </c>
      <c r="AT641" s="17" t="s">
        <v>124</v>
      </c>
      <c r="AU641" s="17" t="s">
        <v>84</v>
      </c>
      <c r="AY641" s="17" t="s">
        <v>122</v>
      </c>
      <c r="BE641" s="185">
        <f>IF(N641="základní",J641,0)</f>
        <v>0</v>
      </c>
      <c r="BF641" s="185">
        <f>IF(N641="snížená",J641,0)</f>
        <v>0</v>
      </c>
      <c r="BG641" s="185">
        <f>IF(N641="zákl. přenesená",J641,0)</f>
        <v>0</v>
      </c>
      <c r="BH641" s="185">
        <f>IF(N641="sníž. přenesená",J641,0)</f>
        <v>0</v>
      </c>
      <c r="BI641" s="185">
        <f>IF(N641="nulová",J641,0)</f>
        <v>0</v>
      </c>
      <c r="BJ641" s="17" t="s">
        <v>82</v>
      </c>
      <c r="BK641" s="185">
        <f>ROUND(I641*H641,2)</f>
        <v>0</v>
      </c>
      <c r="BL641" s="17" t="s">
        <v>129</v>
      </c>
      <c r="BM641" s="17" t="s">
        <v>946</v>
      </c>
    </row>
    <row r="642" spans="2:65" s="1" customFormat="1" ht="78" x14ac:dyDescent="0.2">
      <c r="B642" s="34"/>
      <c r="C642" s="35"/>
      <c r="D642" s="186" t="s">
        <v>131</v>
      </c>
      <c r="E642" s="35"/>
      <c r="F642" s="187" t="s">
        <v>942</v>
      </c>
      <c r="G642" s="35"/>
      <c r="H642" s="35"/>
      <c r="I642" s="103"/>
      <c r="J642" s="35"/>
      <c r="K642" s="35"/>
      <c r="L642" s="38"/>
      <c r="M642" s="188"/>
      <c r="N642" s="60"/>
      <c r="O642" s="60"/>
      <c r="P642" s="60"/>
      <c r="Q642" s="60"/>
      <c r="R642" s="60"/>
      <c r="S642" s="60"/>
      <c r="T642" s="61"/>
      <c r="AT642" s="17" t="s">
        <v>131</v>
      </c>
      <c r="AU642" s="17" t="s">
        <v>84</v>
      </c>
    </row>
    <row r="643" spans="2:65" s="11" customFormat="1" x14ac:dyDescent="0.2">
      <c r="B643" s="189"/>
      <c r="C643" s="190"/>
      <c r="D643" s="186" t="s">
        <v>133</v>
      </c>
      <c r="E643" s="191" t="s">
        <v>19</v>
      </c>
      <c r="F643" s="192" t="s">
        <v>947</v>
      </c>
      <c r="G643" s="190"/>
      <c r="H643" s="193">
        <v>43356.88</v>
      </c>
      <c r="I643" s="194"/>
      <c r="J643" s="190"/>
      <c r="K643" s="190"/>
      <c r="L643" s="195"/>
      <c r="M643" s="196"/>
      <c r="N643" s="197"/>
      <c r="O643" s="197"/>
      <c r="P643" s="197"/>
      <c r="Q643" s="197"/>
      <c r="R643" s="197"/>
      <c r="S643" s="197"/>
      <c r="T643" s="198"/>
      <c r="AT643" s="199" t="s">
        <v>133</v>
      </c>
      <c r="AU643" s="199" t="s">
        <v>84</v>
      </c>
      <c r="AV643" s="11" t="s">
        <v>84</v>
      </c>
      <c r="AW643" s="11" t="s">
        <v>35</v>
      </c>
      <c r="AX643" s="11" t="s">
        <v>82</v>
      </c>
      <c r="AY643" s="199" t="s">
        <v>122</v>
      </c>
    </row>
    <row r="644" spans="2:65" s="1" customFormat="1" ht="22.5" customHeight="1" x14ac:dyDescent="0.2">
      <c r="B644" s="34"/>
      <c r="C644" s="174" t="s">
        <v>948</v>
      </c>
      <c r="D644" s="174" t="s">
        <v>124</v>
      </c>
      <c r="E644" s="175" t="s">
        <v>949</v>
      </c>
      <c r="F644" s="176" t="s">
        <v>950</v>
      </c>
      <c r="G644" s="177" t="s">
        <v>330</v>
      </c>
      <c r="H644" s="178">
        <v>66.283000000000001</v>
      </c>
      <c r="I644" s="179"/>
      <c r="J644" s="180">
        <f>ROUND(I644*H644,2)</f>
        <v>0</v>
      </c>
      <c r="K644" s="176" t="s">
        <v>128</v>
      </c>
      <c r="L644" s="38"/>
      <c r="M644" s="181" t="s">
        <v>19</v>
      </c>
      <c r="N644" s="182" t="s">
        <v>45</v>
      </c>
      <c r="O644" s="60"/>
      <c r="P644" s="183">
        <f>O644*H644</f>
        <v>0</v>
      </c>
      <c r="Q644" s="183">
        <v>0</v>
      </c>
      <c r="R644" s="183">
        <f>Q644*H644</f>
        <v>0</v>
      </c>
      <c r="S644" s="183">
        <v>0</v>
      </c>
      <c r="T644" s="184">
        <f>S644*H644</f>
        <v>0</v>
      </c>
      <c r="AR644" s="17" t="s">
        <v>129</v>
      </c>
      <c r="AT644" s="17" t="s">
        <v>124</v>
      </c>
      <c r="AU644" s="17" t="s">
        <v>84</v>
      </c>
      <c r="AY644" s="17" t="s">
        <v>122</v>
      </c>
      <c r="BE644" s="185">
        <f>IF(N644="základní",J644,0)</f>
        <v>0</v>
      </c>
      <c r="BF644" s="185">
        <f>IF(N644="snížená",J644,0)</f>
        <v>0</v>
      </c>
      <c r="BG644" s="185">
        <f>IF(N644="zákl. přenesená",J644,0)</f>
        <v>0</v>
      </c>
      <c r="BH644" s="185">
        <f>IF(N644="sníž. přenesená",J644,0)</f>
        <v>0</v>
      </c>
      <c r="BI644" s="185">
        <f>IF(N644="nulová",J644,0)</f>
        <v>0</v>
      </c>
      <c r="BJ644" s="17" t="s">
        <v>82</v>
      </c>
      <c r="BK644" s="185">
        <f>ROUND(I644*H644,2)</f>
        <v>0</v>
      </c>
      <c r="BL644" s="17" t="s">
        <v>129</v>
      </c>
      <c r="BM644" s="17" t="s">
        <v>951</v>
      </c>
    </row>
    <row r="645" spans="2:65" s="1" customFormat="1" ht="68.25" x14ac:dyDescent="0.2">
      <c r="B645" s="34"/>
      <c r="C645" s="35"/>
      <c r="D645" s="186" t="s">
        <v>131</v>
      </c>
      <c r="E645" s="35"/>
      <c r="F645" s="187" t="s">
        <v>952</v>
      </c>
      <c r="G645" s="35"/>
      <c r="H645" s="35"/>
      <c r="I645" s="103"/>
      <c r="J645" s="35"/>
      <c r="K645" s="35"/>
      <c r="L645" s="38"/>
      <c r="M645" s="188"/>
      <c r="N645" s="60"/>
      <c r="O645" s="60"/>
      <c r="P645" s="60"/>
      <c r="Q645" s="60"/>
      <c r="R645" s="60"/>
      <c r="S645" s="60"/>
      <c r="T645" s="61"/>
      <c r="AT645" s="17" t="s">
        <v>131</v>
      </c>
      <c r="AU645" s="17" t="s">
        <v>84</v>
      </c>
    </row>
    <row r="646" spans="2:65" s="11" customFormat="1" x14ac:dyDescent="0.2">
      <c r="B646" s="189"/>
      <c r="C646" s="190"/>
      <c r="D646" s="186" t="s">
        <v>133</v>
      </c>
      <c r="E646" s="191" t="s">
        <v>19</v>
      </c>
      <c r="F646" s="192" t="s">
        <v>953</v>
      </c>
      <c r="G646" s="190"/>
      <c r="H646" s="193">
        <v>66.283000000000001</v>
      </c>
      <c r="I646" s="194"/>
      <c r="J646" s="190"/>
      <c r="K646" s="190"/>
      <c r="L646" s="195"/>
      <c r="M646" s="196"/>
      <c r="N646" s="197"/>
      <c r="O646" s="197"/>
      <c r="P646" s="197"/>
      <c r="Q646" s="197"/>
      <c r="R646" s="197"/>
      <c r="S646" s="197"/>
      <c r="T646" s="198"/>
      <c r="AT646" s="199" t="s">
        <v>133</v>
      </c>
      <c r="AU646" s="199" t="s">
        <v>84</v>
      </c>
      <c r="AV646" s="11" t="s">
        <v>84</v>
      </c>
      <c r="AW646" s="11" t="s">
        <v>35</v>
      </c>
      <c r="AX646" s="11" t="s">
        <v>82</v>
      </c>
      <c r="AY646" s="199" t="s">
        <v>122</v>
      </c>
    </row>
    <row r="647" spans="2:65" s="1" customFormat="1" ht="22.5" customHeight="1" x14ac:dyDescent="0.2">
      <c r="B647" s="34"/>
      <c r="C647" s="174" t="s">
        <v>954</v>
      </c>
      <c r="D647" s="174" t="s">
        <v>124</v>
      </c>
      <c r="E647" s="175" t="s">
        <v>955</v>
      </c>
      <c r="F647" s="176" t="s">
        <v>956</v>
      </c>
      <c r="G647" s="177" t="s">
        <v>330</v>
      </c>
      <c r="H647" s="178">
        <v>47.698</v>
      </c>
      <c r="I647" s="179"/>
      <c r="J647" s="180">
        <f>ROUND(I647*H647,2)</f>
        <v>0</v>
      </c>
      <c r="K647" s="176" t="s">
        <v>128</v>
      </c>
      <c r="L647" s="38"/>
      <c r="M647" s="181" t="s">
        <v>19</v>
      </c>
      <c r="N647" s="182" t="s">
        <v>45</v>
      </c>
      <c r="O647" s="60"/>
      <c r="P647" s="183">
        <f>O647*H647</f>
        <v>0</v>
      </c>
      <c r="Q647" s="183">
        <v>0</v>
      </c>
      <c r="R647" s="183">
        <f>Q647*H647</f>
        <v>0</v>
      </c>
      <c r="S647" s="183">
        <v>0</v>
      </c>
      <c r="T647" s="184">
        <f>S647*H647</f>
        <v>0</v>
      </c>
      <c r="AR647" s="17" t="s">
        <v>129</v>
      </c>
      <c r="AT647" s="17" t="s">
        <v>124</v>
      </c>
      <c r="AU647" s="17" t="s">
        <v>84</v>
      </c>
      <c r="AY647" s="17" t="s">
        <v>122</v>
      </c>
      <c r="BE647" s="185">
        <f>IF(N647="základní",J647,0)</f>
        <v>0</v>
      </c>
      <c r="BF647" s="185">
        <f>IF(N647="snížená",J647,0)</f>
        <v>0</v>
      </c>
      <c r="BG647" s="185">
        <f>IF(N647="zákl. přenesená",J647,0)</f>
        <v>0</v>
      </c>
      <c r="BH647" s="185">
        <f>IF(N647="sníž. přenesená",J647,0)</f>
        <v>0</v>
      </c>
      <c r="BI647" s="185">
        <f>IF(N647="nulová",J647,0)</f>
        <v>0</v>
      </c>
      <c r="BJ647" s="17" t="s">
        <v>82</v>
      </c>
      <c r="BK647" s="185">
        <f>ROUND(I647*H647,2)</f>
        <v>0</v>
      </c>
      <c r="BL647" s="17" t="s">
        <v>129</v>
      </c>
      <c r="BM647" s="17" t="s">
        <v>957</v>
      </c>
    </row>
    <row r="648" spans="2:65" s="1" customFormat="1" ht="68.25" x14ac:dyDescent="0.2">
      <c r="B648" s="34"/>
      <c r="C648" s="35"/>
      <c r="D648" s="186" t="s">
        <v>131</v>
      </c>
      <c r="E648" s="35"/>
      <c r="F648" s="187" t="s">
        <v>952</v>
      </c>
      <c r="G648" s="35"/>
      <c r="H648" s="35"/>
      <c r="I648" s="103"/>
      <c r="J648" s="35"/>
      <c r="K648" s="35"/>
      <c r="L648" s="38"/>
      <c r="M648" s="188"/>
      <c r="N648" s="60"/>
      <c r="O648" s="60"/>
      <c r="P648" s="60"/>
      <c r="Q648" s="60"/>
      <c r="R648" s="60"/>
      <c r="S648" s="60"/>
      <c r="T648" s="61"/>
      <c r="AT648" s="17" t="s">
        <v>131</v>
      </c>
      <c r="AU648" s="17" t="s">
        <v>84</v>
      </c>
    </row>
    <row r="649" spans="2:65" s="11" customFormat="1" x14ac:dyDescent="0.2">
      <c r="B649" s="189"/>
      <c r="C649" s="190"/>
      <c r="D649" s="186" t="s">
        <v>133</v>
      </c>
      <c r="E649" s="191" t="s">
        <v>19</v>
      </c>
      <c r="F649" s="192" t="s">
        <v>958</v>
      </c>
      <c r="G649" s="190"/>
      <c r="H649" s="193">
        <v>47.698</v>
      </c>
      <c r="I649" s="194"/>
      <c r="J649" s="190"/>
      <c r="K649" s="190"/>
      <c r="L649" s="195"/>
      <c r="M649" s="196"/>
      <c r="N649" s="197"/>
      <c r="O649" s="197"/>
      <c r="P649" s="197"/>
      <c r="Q649" s="197"/>
      <c r="R649" s="197"/>
      <c r="S649" s="197"/>
      <c r="T649" s="198"/>
      <c r="AT649" s="199" t="s">
        <v>133</v>
      </c>
      <c r="AU649" s="199" t="s">
        <v>84</v>
      </c>
      <c r="AV649" s="11" t="s">
        <v>84</v>
      </c>
      <c r="AW649" s="11" t="s">
        <v>35</v>
      </c>
      <c r="AX649" s="11" t="s">
        <v>82</v>
      </c>
      <c r="AY649" s="199" t="s">
        <v>122</v>
      </c>
    </row>
    <row r="650" spans="2:65" s="1" customFormat="1" ht="22.5" customHeight="1" x14ac:dyDescent="0.2">
      <c r="B650" s="34"/>
      <c r="C650" s="174" t="s">
        <v>959</v>
      </c>
      <c r="D650" s="174" t="s">
        <v>124</v>
      </c>
      <c r="E650" s="175" t="s">
        <v>960</v>
      </c>
      <c r="F650" s="176" t="s">
        <v>329</v>
      </c>
      <c r="G650" s="177" t="s">
        <v>330</v>
      </c>
      <c r="H650" s="178">
        <v>1776.953</v>
      </c>
      <c r="I650" s="179"/>
      <c r="J650" s="180">
        <f>ROUND(I650*H650,2)</f>
        <v>0</v>
      </c>
      <c r="K650" s="176" t="s">
        <v>128</v>
      </c>
      <c r="L650" s="38"/>
      <c r="M650" s="181" t="s">
        <v>19</v>
      </c>
      <c r="N650" s="182" t="s">
        <v>45</v>
      </c>
      <c r="O650" s="60"/>
      <c r="P650" s="183">
        <f>O650*H650</f>
        <v>0</v>
      </c>
      <c r="Q650" s="183">
        <v>0</v>
      </c>
      <c r="R650" s="183">
        <f>Q650*H650</f>
        <v>0</v>
      </c>
      <c r="S650" s="183">
        <v>0</v>
      </c>
      <c r="T650" s="184">
        <f>S650*H650</f>
        <v>0</v>
      </c>
      <c r="AR650" s="17" t="s">
        <v>129</v>
      </c>
      <c r="AT650" s="17" t="s">
        <v>124</v>
      </c>
      <c r="AU650" s="17" t="s">
        <v>84</v>
      </c>
      <c r="AY650" s="17" t="s">
        <v>122</v>
      </c>
      <c r="BE650" s="185">
        <f>IF(N650="základní",J650,0)</f>
        <v>0</v>
      </c>
      <c r="BF650" s="185">
        <f>IF(N650="snížená",J650,0)</f>
        <v>0</v>
      </c>
      <c r="BG650" s="185">
        <f>IF(N650="zákl. přenesená",J650,0)</f>
        <v>0</v>
      </c>
      <c r="BH650" s="185">
        <f>IF(N650="sníž. přenesená",J650,0)</f>
        <v>0</v>
      </c>
      <c r="BI650" s="185">
        <f>IF(N650="nulová",J650,0)</f>
        <v>0</v>
      </c>
      <c r="BJ650" s="17" t="s">
        <v>82</v>
      </c>
      <c r="BK650" s="185">
        <f>ROUND(I650*H650,2)</f>
        <v>0</v>
      </c>
      <c r="BL650" s="17" t="s">
        <v>129</v>
      </c>
      <c r="BM650" s="17" t="s">
        <v>961</v>
      </c>
    </row>
    <row r="651" spans="2:65" s="1" customFormat="1" ht="68.25" x14ac:dyDescent="0.2">
      <c r="B651" s="34"/>
      <c r="C651" s="35"/>
      <c r="D651" s="186" t="s">
        <v>131</v>
      </c>
      <c r="E651" s="35"/>
      <c r="F651" s="187" t="s">
        <v>952</v>
      </c>
      <c r="G651" s="35"/>
      <c r="H651" s="35"/>
      <c r="I651" s="103"/>
      <c r="J651" s="35"/>
      <c r="K651" s="35"/>
      <c r="L651" s="38"/>
      <c r="M651" s="188"/>
      <c r="N651" s="60"/>
      <c r="O651" s="60"/>
      <c r="P651" s="60"/>
      <c r="Q651" s="60"/>
      <c r="R651" s="60"/>
      <c r="S651" s="60"/>
      <c r="T651" s="61"/>
      <c r="AT651" s="17" t="s">
        <v>131</v>
      </c>
      <c r="AU651" s="17" t="s">
        <v>84</v>
      </c>
    </row>
    <row r="652" spans="2:65" s="11" customFormat="1" x14ac:dyDescent="0.2">
      <c r="B652" s="189"/>
      <c r="C652" s="190"/>
      <c r="D652" s="186" t="s">
        <v>133</v>
      </c>
      <c r="E652" s="191" t="s">
        <v>19</v>
      </c>
      <c r="F652" s="192" t="s">
        <v>962</v>
      </c>
      <c r="G652" s="190"/>
      <c r="H652" s="193">
        <v>1688.558</v>
      </c>
      <c r="I652" s="194"/>
      <c r="J652" s="190"/>
      <c r="K652" s="190"/>
      <c r="L652" s="195"/>
      <c r="M652" s="196"/>
      <c r="N652" s="197"/>
      <c r="O652" s="197"/>
      <c r="P652" s="197"/>
      <c r="Q652" s="197"/>
      <c r="R652" s="197"/>
      <c r="S652" s="197"/>
      <c r="T652" s="198"/>
      <c r="AT652" s="199" t="s">
        <v>133</v>
      </c>
      <c r="AU652" s="199" t="s">
        <v>84</v>
      </c>
      <c r="AV652" s="11" t="s">
        <v>84</v>
      </c>
      <c r="AW652" s="11" t="s">
        <v>35</v>
      </c>
      <c r="AX652" s="11" t="s">
        <v>74</v>
      </c>
      <c r="AY652" s="199" t="s">
        <v>122</v>
      </c>
    </row>
    <row r="653" spans="2:65" s="11" customFormat="1" x14ac:dyDescent="0.2">
      <c r="B653" s="189"/>
      <c r="C653" s="190"/>
      <c r="D653" s="186" t="s">
        <v>133</v>
      </c>
      <c r="E653" s="191" t="s">
        <v>19</v>
      </c>
      <c r="F653" s="192" t="s">
        <v>963</v>
      </c>
      <c r="G653" s="190"/>
      <c r="H653" s="193">
        <v>88.394999999999996</v>
      </c>
      <c r="I653" s="194"/>
      <c r="J653" s="190"/>
      <c r="K653" s="190"/>
      <c r="L653" s="195"/>
      <c r="M653" s="196"/>
      <c r="N653" s="197"/>
      <c r="O653" s="197"/>
      <c r="P653" s="197"/>
      <c r="Q653" s="197"/>
      <c r="R653" s="197"/>
      <c r="S653" s="197"/>
      <c r="T653" s="198"/>
      <c r="AT653" s="199" t="s">
        <v>133</v>
      </c>
      <c r="AU653" s="199" t="s">
        <v>84</v>
      </c>
      <c r="AV653" s="11" t="s">
        <v>84</v>
      </c>
      <c r="AW653" s="11" t="s">
        <v>35</v>
      </c>
      <c r="AX653" s="11" t="s">
        <v>74</v>
      </c>
      <c r="AY653" s="199" t="s">
        <v>122</v>
      </c>
    </row>
    <row r="654" spans="2:65" s="12" customFormat="1" x14ac:dyDescent="0.2">
      <c r="B654" s="200"/>
      <c r="C654" s="201"/>
      <c r="D654" s="186" t="s">
        <v>133</v>
      </c>
      <c r="E654" s="202" t="s">
        <v>19</v>
      </c>
      <c r="F654" s="203" t="s">
        <v>153</v>
      </c>
      <c r="G654" s="201"/>
      <c r="H654" s="204">
        <v>1776.953</v>
      </c>
      <c r="I654" s="205"/>
      <c r="J654" s="201"/>
      <c r="K654" s="201"/>
      <c r="L654" s="206"/>
      <c r="M654" s="207"/>
      <c r="N654" s="208"/>
      <c r="O654" s="208"/>
      <c r="P654" s="208"/>
      <c r="Q654" s="208"/>
      <c r="R654" s="208"/>
      <c r="S654" s="208"/>
      <c r="T654" s="209"/>
      <c r="AT654" s="210" t="s">
        <v>133</v>
      </c>
      <c r="AU654" s="210" t="s">
        <v>84</v>
      </c>
      <c r="AV654" s="12" t="s">
        <v>129</v>
      </c>
      <c r="AW654" s="12" t="s">
        <v>35</v>
      </c>
      <c r="AX654" s="12" t="s">
        <v>82</v>
      </c>
      <c r="AY654" s="210" t="s">
        <v>122</v>
      </c>
    </row>
    <row r="655" spans="2:65" s="10" customFormat="1" ht="22.9" customHeight="1" x14ac:dyDescent="0.2">
      <c r="B655" s="158"/>
      <c r="C655" s="159"/>
      <c r="D655" s="160" t="s">
        <v>73</v>
      </c>
      <c r="E655" s="172" t="s">
        <v>964</v>
      </c>
      <c r="F655" s="172" t="s">
        <v>965</v>
      </c>
      <c r="G655" s="159"/>
      <c r="H655" s="159"/>
      <c r="I655" s="162"/>
      <c r="J655" s="173">
        <f>BK655</f>
        <v>0</v>
      </c>
      <c r="K655" s="159"/>
      <c r="L655" s="164"/>
      <c r="M655" s="165"/>
      <c r="N655" s="166"/>
      <c r="O655" s="166"/>
      <c r="P655" s="167">
        <f>P656</f>
        <v>0</v>
      </c>
      <c r="Q655" s="166"/>
      <c r="R655" s="167">
        <f>R656</f>
        <v>0</v>
      </c>
      <c r="S655" s="166"/>
      <c r="T655" s="168">
        <f>T656</f>
        <v>0</v>
      </c>
      <c r="AR655" s="169" t="s">
        <v>82</v>
      </c>
      <c r="AT655" s="170" t="s">
        <v>73</v>
      </c>
      <c r="AU655" s="170" t="s">
        <v>82</v>
      </c>
      <c r="AY655" s="169" t="s">
        <v>122</v>
      </c>
      <c r="BK655" s="171">
        <f>BK656</f>
        <v>0</v>
      </c>
    </row>
    <row r="656" spans="2:65" s="1" customFormat="1" ht="16.5" customHeight="1" x14ac:dyDescent="0.2">
      <c r="B656" s="34"/>
      <c r="C656" s="174" t="s">
        <v>966</v>
      </c>
      <c r="D656" s="174" t="s">
        <v>124</v>
      </c>
      <c r="E656" s="175" t="s">
        <v>967</v>
      </c>
      <c r="F656" s="176" t="s">
        <v>968</v>
      </c>
      <c r="G656" s="177" t="s">
        <v>330</v>
      </c>
      <c r="H656" s="178">
        <v>1561.5050000000001</v>
      </c>
      <c r="I656" s="179"/>
      <c r="J656" s="180">
        <f>ROUND(I656*H656,2)</f>
        <v>0</v>
      </c>
      <c r="K656" s="176" t="s">
        <v>128</v>
      </c>
      <c r="L656" s="38"/>
      <c r="M656" s="232" t="s">
        <v>19</v>
      </c>
      <c r="N656" s="233" t="s">
        <v>45</v>
      </c>
      <c r="O656" s="234"/>
      <c r="P656" s="235">
        <f>O656*H656</f>
        <v>0</v>
      </c>
      <c r="Q656" s="235">
        <v>0</v>
      </c>
      <c r="R656" s="235">
        <f>Q656*H656</f>
        <v>0</v>
      </c>
      <c r="S656" s="235">
        <v>0</v>
      </c>
      <c r="T656" s="236">
        <f>S656*H656</f>
        <v>0</v>
      </c>
      <c r="AR656" s="17" t="s">
        <v>129</v>
      </c>
      <c r="AT656" s="17" t="s">
        <v>124</v>
      </c>
      <c r="AU656" s="17" t="s">
        <v>84</v>
      </c>
      <c r="AY656" s="17" t="s">
        <v>122</v>
      </c>
      <c r="BE656" s="185">
        <f>IF(N656="základní",J656,0)</f>
        <v>0</v>
      </c>
      <c r="BF656" s="185">
        <f>IF(N656="snížená",J656,0)</f>
        <v>0</v>
      </c>
      <c r="BG656" s="185">
        <f>IF(N656="zákl. přenesená",J656,0)</f>
        <v>0</v>
      </c>
      <c r="BH656" s="185">
        <f>IF(N656="sníž. přenesená",J656,0)</f>
        <v>0</v>
      </c>
      <c r="BI656" s="185">
        <f>IF(N656="nulová",J656,0)</f>
        <v>0</v>
      </c>
      <c r="BJ656" s="17" t="s">
        <v>82</v>
      </c>
      <c r="BK656" s="185">
        <f>ROUND(I656*H656,2)</f>
        <v>0</v>
      </c>
      <c r="BL656" s="17" t="s">
        <v>129</v>
      </c>
      <c r="BM656" s="17" t="s">
        <v>969</v>
      </c>
    </row>
    <row r="657" spans="2:12" s="1" customFormat="1" ht="6.95" customHeight="1" x14ac:dyDescent="0.2">
      <c r="B657" s="46"/>
      <c r="C657" s="47"/>
      <c r="D657" s="47"/>
      <c r="E657" s="47"/>
      <c r="F657" s="47"/>
      <c r="G657" s="47"/>
      <c r="H657" s="47"/>
      <c r="I657" s="125"/>
      <c r="J657" s="47"/>
      <c r="K657" s="47"/>
      <c r="L657" s="38"/>
    </row>
  </sheetData>
  <sheetProtection algorithmName="SHA-512" hashValue="+kJxEaTGpbS939CwF9Xv+uTijZepxvwDlxvBWj538X2c64w14J/y/X7Y9RNFNq6Jft8fF/vN72WbNGB26M+5aw==" saltValue="Z/ekwYmzBhzh0fpol6LRy2i35nO/03XeeaIzAmqMMFSSt6cu6j8lbvzE8bJFOSLNeWxzRGidy1IYJDsT9HbuCg==" spinCount="100000" sheet="1" objects="1" scenarios="1" formatColumns="0" formatRows="0" autoFilter="0"/>
  <autoFilter ref="C87:K65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6"/>
  <sheetViews>
    <sheetView showGridLines="0" topLeftCell="A80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7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7" t="s">
        <v>87</v>
      </c>
    </row>
    <row r="3" spans="2:46" ht="6.95" customHeight="1" x14ac:dyDescent="0.2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84</v>
      </c>
    </row>
    <row r="4" spans="2:46" ht="24.95" customHeight="1" x14ac:dyDescent="0.2">
      <c r="B4" s="20"/>
      <c r="D4" s="101" t="s">
        <v>91</v>
      </c>
      <c r="L4" s="20"/>
      <c r="M4" s="24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102" t="s">
        <v>16</v>
      </c>
      <c r="L6" s="20"/>
    </row>
    <row r="7" spans="2:46" ht="16.5" customHeight="1" x14ac:dyDescent="0.2">
      <c r="B7" s="20"/>
      <c r="E7" s="369" t="str">
        <f>'Rekapitulace stavby'!K6</f>
        <v>BESIP 2970298 Pod Školou – Nepomucká_2970299 Pod Školou – Slávy Horníka</v>
      </c>
      <c r="F7" s="370"/>
      <c r="G7" s="370"/>
      <c r="H7" s="370"/>
      <c r="L7" s="20"/>
    </row>
    <row r="8" spans="2:46" s="1" customFormat="1" ht="12" customHeight="1" x14ac:dyDescent="0.2">
      <c r="B8" s="38"/>
      <c r="D8" s="102" t="s">
        <v>92</v>
      </c>
      <c r="I8" s="103"/>
      <c r="L8" s="38"/>
    </row>
    <row r="9" spans="2:46" s="1" customFormat="1" ht="36.950000000000003" customHeight="1" x14ac:dyDescent="0.2">
      <c r="B9" s="38"/>
      <c r="E9" s="371" t="s">
        <v>970</v>
      </c>
      <c r="F9" s="372"/>
      <c r="G9" s="372"/>
      <c r="H9" s="372"/>
      <c r="I9" s="103"/>
      <c r="L9" s="38"/>
    </row>
    <row r="10" spans="2:46" s="1" customFormat="1" x14ac:dyDescent="0.2">
      <c r="B10" s="38"/>
      <c r="I10" s="103"/>
      <c r="L10" s="38"/>
    </row>
    <row r="11" spans="2:46" s="1" customFormat="1" ht="12" customHeight="1" x14ac:dyDescent="0.2">
      <c r="B11" s="38"/>
      <c r="D11" s="102" t="s">
        <v>18</v>
      </c>
      <c r="F11" s="17" t="s">
        <v>19</v>
      </c>
      <c r="I11" s="104" t="s">
        <v>20</v>
      </c>
      <c r="J11" s="17" t="s">
        <v>19</v>
      </c>
      <c r="L11" s="38"/>
    </row>
    <row r="12" spans="2:46" s="1" customFormat="1" ht="12" customHeight="1" x14ac:dyDescent="0.2">
      <c r="B12" s="38"/>
      <c r="D12" s="102" t="s">
        <v>21</v>
      </c>
      <c r="F12" s="17" t="s">
        <v>22</v>
      </c>
      <c r="I12" s="104" t="s">
        <v>23</v>
      </c>
      <c r="J12" s="105" t="str">
        <f>'Rekapitulace stavby'!AN8</f>
        <v>16. 5. 2019</v>
      </c>
      <c r="L12" s="38"/>
    </row>
    <row r="13" spans="2:46" s="1" customFormat="1" ht="10.9" customHeight="1" x14ac:dyDescent="0.2">
      <c r="B13" s="38"/>
      <c r="I13" s="103"/>
      <c r="L13" s="38"/>
    </row>
    <row r="14" spans="2:46" s="1" customFormat="1" ht="12" customHeight="1" x14ac:dyDescent="0.2">
      <c r="B14" s="38"/>
      <c r="D14" s="102" t="s">
        <v>25</v>
      </c>
      <c r="I14" s="104" t="s">
        <v>26</v>
      </c>
      <c r="J14" s="17" t="s">
        <v>27</v>
      </c>
      <c r="L14" s="38"/>
    </row>
    <row r="15" spans="2:46" s="1" customFormat="1" ht="18" customHeight="1" x14ac:dyDescent="0.2">
      <c r="B15" s="38"/>
      <c r="E15" s="17" t="s">
        <v>28</v>
      </c>
      <c r="I15" s="104" t="s">
        <v>29</v>
      </c>
      <c r="J15" s="17" t="s">
        <v>19</v>
      </c>
      <c r="L15" s="38"/>
    </row>
    <row r="16" spans="2:46" s="1" customFormat="1" ht="6.95" customHeight="1" x14ac:dyDescent="0.2">
      <c r="B16" s="38"/>
      <c r="I16" s="103"/>
      <c r="L16" s="38"/>
    </row>
    <row r="17" spans="2:12" s="1" customFormat="1" ht="12" customHeight="1" x14ac:dyDescent="0.2">
      <c r="B17" s="38"/>
      <c r="D17" s="102" t="s">
        <v>30</v>
      </c>
      <c r="I17" s="104" t="s">
        <v>26</v>
      </c>
      <c r="J17" s="30" t="str">
        <f>'Rekapitulace stavby'!AN13</f>
        <v>Vyplň údaj</v>
      </c>
      <c r="L17" s="38"/>
    </row>
    <row r="18" spans="2:12" s="1" customFormat="1" ht="18" customHeight="1" x14ac:dyDescent="0.2">
      <c r="B18" s="38"/>
      <c r="E18" s="373" t="str">
        <f>'Rekapitulace stavby'!E14</f>
        <v>Vyplň údaj</v>
      </c>
      <c r="F18" s="374"/>
      <c r="G18" s="374"/>
      <c r="H18" s="374"/>
      <c r="I18" s="104" t="s">
        <v>29</v>
      </c>
      <c r="J18" s="30" t="str">
        <f>'Rekapitulace stavby'!AN14</f>
        <v>Vyplň údaj</v>
      </c>
      <c r="L18" s="38"/>
    </row>
    <row r="19" spans="2:12" s="1" customFormat="1" ht="6.95" customHeight="1" x14ac:dyDescent="0.2">
      <c r="B19" s="38"/>
      <c r="I19" s="103"/>
      <c r="L19" s="38"/>
    </row>
    <row r="20" spans="2:12" s="1" customFormat="1" ht="12" customHeight="1" x14ac:dyDescent="0.2">
      <c r="B20" s="38"/>
      <c r="D20" s="102" t="s">
        <v>32</v>
      </c>
      <c r="I20" s="104" t="s">
        <v>26</v>
      </c>
      <c r="J20" s="17" t="s">
        <v>33</v>
      </c>
      <c r="L20" s="38"/>
    </row>
    <row r="21" spans="2:12" s="1" customFormat="1" ht="18" customHeight="1" x14ac:dyDescent="0.2">
      <c r="B21" s="38"/>
      <c r="E21" s="17" t="s">
        <v>34</v>
      </c>
      <c r="I21" s="104" t="s">
        <v>29</v>
      </c>
      <c r="J21" s="17" t="s">
        <v>19</v>
      </c>
      <c r="L21" s="38"/>
    </row>
    <row r="22" spans="2:12" s="1" customFormat="1" ht="6.95" customHeight="1" x14ac:dyDescent="0.2">
      <c r="B22" s="38"/>
      <c r="I22" s="103"/>
      <c r="L22" s="38"/>
    </row>
    <row r="23" spans="2:12" s="1" customFormat="1" ht="12" customHeight="1" x14ac:dyDescent="0.2">
      <c r="B23" s="38"/>
      <c r="D23" s="102" t="s">
        <v>36</v>
      </c>
      <c r="I23" s="104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 x14ac:dyDescent="0.2">
      <c r="B24" s="38"/>
      <c r="E24" s="17" t="str">
        <f>IF('Rekapitulace stavby'!E20="","",'Rekapitulace stavby'!E20)</f>
        <v xml:space="preserve"> </v>
      </c>
      <c r="I24" s="104" t="s">
        <v>29</v>
      </c>
      <c r="J24" s="17" t="str">
        <f>IF('Rekapitulace stavby'!AN20="","",'Rekapitulace stavby'!AN20)</f>
        <v/>
      </c>
      <c r="L24" s="38"/>
    </row>
    <row r="25" spans="2:12" s="1" customFormat="1" ht="6.95" customHeight="1" x14ac:dyDescent="0.2">
      <c r="B25" s="38"/>
      <c r="I25" s="103"/>
      <c r="L25" s="38"/>
    </row>
    <row r="26" spans="2:12" s="1" customFormat="1" ht="12" customHeight="1" x14ac:dyDescent="0.2">
      <c r="B26" s="38"/>
      <c r="D26" s="102" t="s">
        <v>38</v>
      </c>
      <c r="I26" s="103"/>
      <c r="L26" s="38"/>
    </row>
    <row r="27" spans="2:12" s="6" customFormat="1" ht="45" customHeight="1" x14ac:dyDescent="0.2">
      <c r="B27" s="106"/>
      <c r="E27" s="375" t="s">
        <v>39</v>
      </c>
      <c r="F27" s="375"/>
      <c r="G27" s="375"/>
      <c r="H27" s="375"/>
      <c r="I27" s="107"/>
      <c r="L27" s="106"/>
    </row>
    <row r="28" spans="2:12" s="1" customFormat="1" ht="6.95" customHeight="1" x14ac:dyDescent="0.2">
      <c r="B28" s="38"/>
      <c r="I28" s="103"/>
      <c r="L28" s="38"/>
    </row>
    <row r="29" spans="2:12" s="1" customFormat="1" ht="6.95" customHeight="1" x14ac:dyDescent="0.2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 x14ac:dyDescent="0.2">
      <c r="B30" s="38"/>
      <c r="D30" s="109" t="s">
        <v>40</v>
      </c>
      <c r="I30" s="103"/>
      <c r="J30" s="110">
        <f>ROUND(J82, 2)</f>
        <v>0</v>
      </c>
      <c r="L30" s="38"/>
    </row>
    <row r="31" spans="2:12" s="1" customFormat="1" ht="6.95" customHeight="1" x14ac:dyDescent="0.2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5" customHeight="1" x14ac:dyDescent="0.2">
      <c r="B32" s="38"/>
      <c r="F32" s="111" t="s">
        <v>42</v>
      </c>
      <c r="I32" s="112" t="s">
        <v>41</v>
      </c>
      <c r="J32" s="111" t="s">
        <v>43</v>
      </c>
      <c r="L32" s="38"/>
    </row>
    <row r="33" spans="2:12" s="1" customFormat="1" ht="14.45" customHeight="1" x14ac:dyDescent="0.2">
      <c r="B33" s="38"/>
      <c r="D33" s="102" t="s">
        <v>44</v>
      </c>
      <c r="E33" s="102" t="s">
        <v>45</v>
      </c>
      <c r="F33" s="113">
        <f>ROUND((SUM(BE82:BE205)),  2)</f>
        <v>0</v>
      </c>
      <c r="I33" s="114">
        <v>0.21</v>
      </c>
      <c r="J33" s="113">
        <f>ROUND(((SUM(BE82:BE205))*I33),  2)</f>
        <v>0</v>
      </c>
      <c r="L33" s="38"/>
    </row>
    <row r="34" spans="2:12" s="1" customFormat="1" ht="14.45" customHeight="1" x14ac:dyDescent="0.2">
      <c r="B34" s="38"/>
      <c r="E34" s="102" t="s">
        <v>46</v>
      </c>
      <c r="F34" s="113">
        <f>ROUND((SUM(BF82:BF205)),  2)</f>
        <v>0</v>
      </c>
      <c r="I34" s="114">
        <v>0.15</v>
      </c>
      <c r="J34" s="113">
        <f>ROUND(((SUM(BF82:BF205))*I34),  2)</f>
        <v>0</v>
      </c>
      <c r="L34" s="38"/>
    </row>
    <row r="35" spans="2:12" s="1" customFormat="1" ht="14.45" hidden="1" customHeight="1" x14ac:dyDescent="0.2">
      <c r="B35" s="38"/>
      <c r="E35" s="102" t="s">
        <v>47</v>
      </c>
      <c r="F35" s="113">
        <f>ROUND((SUM(BG82:BG205)),  2)</f>
        <v>0</v>
      </c>
      <c r="I35" s="114">
        <v>0.21</v>
      </c>
      <c r="J35" s="113">
        <f>0</f>
        <v>0</v>
      </c>
      <c r="L35" s="38"/>
    </row>
    <row r="36" spans="2:12" s="1" customFormat="1" ht="14.45" hidden="1" customHeight="1" x14ac:dyDescent="0.2">
      <c r="B36" s="38"/>
      <c r="E36" s="102" t="s">
        <v>48</v>
      </c>
      <c r="F36" s="113">
        <f>ROUND((SUM(BH82:BH205)),  2)</f>
        <v>0</v>
      </c>
      <c r="I36" s="114">
        <v>0.15</v>
      </c>
      <c r="J36" s="113">
        <f>0</f>
        <v>0</v>
      </c>
      <c r="L36" s="38"/>
    </row>
    <row r="37" spans="2:12" s="1" customFormat="1" ht="14.45" hidden="1" customHeight="1" x14ac:dyDescent="0.2">
      <c r="B37" s="38"/>
      <c r="E37" s="102" t="s">
        <v>49</v>
      </c>
      <c r="F37" s="113">
        <f>ROUND((SUM(BI82:BI205)),  2)</f>
        <v>0</v>
      </c>
      <c r="I37" s="114">
        <v>0</v>
      </c>
      <c r="J37" s="113">
        <f>0</f>
        <v>0</v>
      </c>
      <c r="L37" s="38"/>
    </row>
    <row r="38" spans="2:12" s="1" customFormat="1" ht="6.95" customHeight="1" x14ac:dyDescent="0.2">
      <c r="B38" s="38"/>
      <c r="I38" s="103"/>
      <c r="L38" s="38"/>
    </row>
    <row r="39" spans="2:12" s="1" customFormat="1" ht="25.35" customHeight="1" x14ac:dyDescent="0.2">
      <c r="B39" s="38"/>
      <c r="C39" s="115"/>
      <c r="D39" s="116" t="s">
        <v>50</v>
      </c>
      <c r="E39" s="117"/>
      <c r="F39" s="117"/>
      <c r="G39" s="118" t="s">
        <v>51</v>
      </c>
      <c r="H39" s="119" t="s">
        <v>52</v>
      </c>
      <c r="I39" s="120"/>
      <c r="J39" s="121">
        <f>SUM(J30:J37)</f>
        <v>0</v>
      </c>
      <c r="K39" s="122"/>
      <c r="L39" s="38"/>
    </row>
    <row r="40" spans="2:12" s="1" customFormat="1" ht="14.45" customHeight="1" x14ac:dyDescent="0.2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5" customHeight="1" x14ac:dyDescent="0.2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5" customHeight="1" x14ac:dyDescent="0.2">
      <c r="B45" s="34"/>
      <c r="C45" s="23" t="s">
        <v>94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5" customHeight="1" x14ac:dyDescent="0.2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 x14ac:dyDescent="0.2">
      <c r="B47" s="34"/>
      <c r="C47" s="29" t="s">
        <v>16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 x14ac:dyDescent="0.2">
      <c r="B48" s="34"/>
      <c r="C48" s="35"/>
      <c r="D48" s="35"/>
      <c r="E48" s="367" t="str">
        <f>E7</f>
        <v>BESIP 2970298 Pod Školou – Nepomucká_2970299 Pod Školou – Slávy Horníka</v>
      </c>
      <c r="F48" s="368"/>
      <c r="G48" s="368"/>
      <c r="H48" s="368"/>
      <c r="I48" s="103"/>
      <c r="J48" s="35"/>
      <c r="K48" s="35"/>
      <c r="L48" s="38"/>
    </row>
    <row r="49" spans="2:47" s="1" customFormat="1" ht="12" customHeight="1" x14ac:dyDescent="0.2">
      <c r="B49" s="34"/>
      <c r="C49" s="29" t="s">
        <v>92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47" s="1" customFormat="1" ht="16.5" customHeight="1" x14ac:dyDescent="0.2">
      <c r="B50" s="34"/>
      <c r="C50" s="35"/>
      <c r="D50" s="35"/>
      <c r="E50" s="347" t="str">
        <f>E9</f>
        <v>SO 200 - PŘISVĚTLENÍ PŘECHODŮ</v>
      </c>
      <c r="F50" s="346"/>
      <c r="G50" s="346"/>
      <c r="H50" s="346"/>
      <c r="I50" s="103"/>
      <c r="J50" s="35"/>
      <c r="K50" s="35"/>
      <c r="L50" s="38"/>
    </row>
    <row r="51" spans="2:47" s="1" customFormat="1" ht="6.95" customHeight="1" x14ac:dyDescent="0.2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47" s="1" customFormat="1" ht="12" customHeight="1" x14ac:dyDescent="0.2">
      <c r="B52" s="34"/>
      <c r="C52" s="29" t="s">
        <v>21</v>
      </c>
      <c r="D52" s="35"/>
      <c r="E52" s="35"/>
      <c r="F52" s="27" t="str">
        <f>F12</f>
        <v>Praha 5 – Košíře</v>
      </c>
      <c r="G52" s="35"/>
      <c r="H52" s="35"/>
      <c r="I52" s="104" t="s">
        <v>23</v>
      </c>
      <c r="J52" s="55" t="str">
        <f>IF(J12="","",J12)</f>
        <v>16. 5. 2019</v>
      </c>
      <c r="K52" s="35"/>
      <c r="L52" s="38"/>
    </row>
    <row r="53" spans="2:47" s="1" customFormat="1" ht="6.95" customHeight="1" x14ac:dyDescent="0.2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47" s="1" customFormat="1" ht="13.7" customHeight="1" x14ac:dyDescent="0.2">
      <c r="B54" s="34"/>
      <c r="C54" s="29" t="s">
        <v>25</v>
      </c>
      <c r="D54" s="35"/>
      <c r="E54" s="35"/>
      <c r="F54" s="27" t="str">
        <f>E15</f>
        <v>Technická správa komunikací hl. m. Prahy, a.s.</v>
      </c>
      <c r="G54" s="35"/>
      <c r="H54" s="35"/>
      <c r="I54" s="104" t="s">
        <v>32</v>
      </c>
      <c r="J54" s="32" t="str">
        <f>E21</f>
        <v>LABRON s.r.o.</v>
      </c>
      <c r="K54" s="35"/>
      <c r="L54" s="38"/>
    </row>
    <row r="55" spans="2:47" s="1" customFormat="1" ht="13.7" customHeight="1" x14ac:dyDescent="0.2">
      <c r="B55" s="34"/>
      <c r="C55" s="29" t="s">
        <v>30</v>
      </c>
      <c r="D55" s="35"/>
      <c r="E55" s="35"/>
      <c r="F55" s="27" t="str">
        <f>IF(E18="","",E18)</f>
        <v>Vyplň údaj</v>
      </c>
      <c r="G55" s="35"/>
      <c r="H55" s="35"/>
      <c r="I55" s="104" t="s">
        <v>36</v>
      </c>
      <c r="J55" s="32" t="str">
        <f>E24</f>
        <v xml:space="preserve"> </v>
      </c>
      <c r="K55" s="35"/>
      <c r="L55" s="38"/>
    </row>
    <row r="56" spans="2:47" s="1" customFormat="1" ht="10.35" customHeight="1" x14ac:dyDescent="0.2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47" s="1" customFormat="1" ht="29.25" customHeight="1" x14ac:dyDescent="0.2">
      <c r="B57" s="34"/>
      <c r="C57" s="129" t="s">
        <v>95</v>
      </c>
      <c r="D57" s="130"/>
      <c r="E57" s="130"/>
      <c r="F57" s="130"/>
      <c r="G57" s="130"/>
      <c r="H57" s="130"/>
      <c r="I57" s="131"/>
      <c r="J57" s="132" t="s">
        <v>96</v>
      </c>
      <c r="K57" s="130"/>
      <c r="L57" s="38"/>
    </row>
    <row r="58" spans="2:47" s="1" customFormat="1" ht="10.35" customHeight="1" x14ac:dyDescent="0.2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9" customHeight="1" x14ac:dyDescent="0.2">
      <c r="B59" s="34"/>
      <c r="C59" s="133" t="s">
        <v>72</v>
      </c>
      <c r="D59" s="35"/>
      <c r="E59" s="35"/>
      <c r="F59" s="35"/>
      <c r="G59" s="35"/>
      <c r="H59" s="35"/>
      <c r="I59" s="103"/>
      <c r="J59" s="73">
        <f>J82</f>
        <v>0</v>
      </c>
      <c r="K59" s="35"/>
      <c r="L59" s="38"/>
      <c r="AU59" s="17" t="s">
        <v>97</v>
      </c>
    </row>
    <row r="60" spans="2:47" s="7" customFormat="1" ht="24.95" customHeight="1" x14ac:dyDescent="0.2">
      <c r="B60" s="134"/>
      <c r="C60" s="135"/>
      <c r="D60" s="136" t="s">
        <v>971</v>
      </c>
      <c r="E60" s="137"/>
      <c r="F60" s="137"/>
      <c r="G60" s="137"/>
      <c r="H60" s="137"/>
      <c r="I60" s="138"/>
      <c r="J60" s="139">
        <f>J83</f>
        <v>0</v>
      </c>
      <c r="K60" s="135"/>
      <c r="L60" s="140"/>
    </row>
    <row r="61" spans="2:47" s="8" customFormat="1" ht="19.899999999999999" customHeight="1" x14ac:dyDescent="0.2">
      <c r="B61" s="141"/>
      <c r="C61" s="142"/>
      <c r="D61" s="143" t="s">
        <v>972</v>
      </c>
      <c r="E61" s="144"/>
      <c r="F61" s="144"/>
      <c r="G61" s="144"/>
      <c r="H61" s="144"/>
      <c r="I61" s="145"/>
      <c r="J61" s="146">
        <f>J84</f>
        <v>0</v>
      </c>
      <c r="K61" s="142"/>
      <c r="L61" s="147"/>
    </row>
    <row r="62" spans="2:47" s="8" customFormat="1" ht="19.899999999999999" customHeight="1" x14ac:dyDescent="0.2">
      <c r="B62" s="141"/>
      <c r="C62" s="142"/>
      <c r="D62" s="143" t="s">
        <v>973</v>
      </c>
      <c r="E62" s="144"/>
      <c r="F62" s="144"/>
      <c r="G62" s="144"/>
      <c r="H62" s="144"/>
      <c r="I62" s="145"/>
      <c r="J62" s="146">
        <f>J132</f>
        <v>0</v>
      </c>
      <c r="K62" s="142"/>
      <c r="L62" s="147"/>
    </row>
    <row r="63" spans="2:47" s="1" customFormat="1" ht="21.75" customHeight="1" x14ac:dyDescent="0.2">
      <c r="B63" s="34"/>
      <c r="C63" s="35"/>
      <c r="D63" s="35"/>
      <c r="E63" s="35"/>
      <c r="F63" s="35"/>
      <c r="G63" s="35"/>
      <c r="H63" s="35"/>
      <c r="I63" s="103"/>
      <c r="J63" s="35"/>
      <c r="K63" s="35"/>
      <c r="L63" s="38"/>
    </row>
    <row r="64" spans="2:47" s="1" customFormat="1" ht="6.95" customHeight="1" x14ac:dyDescent="0.2">
      <c r="B64" s="46"/>
      <c r="C64" s="47"/>
      <c r="D64" s="47"/>
      <c r="E64" s="47"/>
      <c r="F64" s="47"/>
      <c r="G64" s="47"/>
      <c r="H64" s="47"/>
      <c r="I64" s="125"/>
      <c r="J64" s="47"/>
      <c r="K64" s="47"/>
      <c r="L64" s="38"/>
    </row>
    <row r="68" spans="2:12" s="1" customFormat="1" ht="6.95" customHeight="1" x14ac:dyDescent="0.2">
      <c r="B68" s="48"/>
      <c r="C68" s="49"/>
      <c r="D68" s="49"/>
      <c r="E68" s="49"/>
      <c r="F68" s="49"/>
      <c r="G68" s="49"/>
      <c r="H68" s="49"/>
      <c r="I68" s="128"/>
      <c r="J68" s="49"/>
      <c r="K68" s="49"/>
      <c r="L68" s="38"/>
    </row>
    <row r="69" spans="2:12" s="1" customFormat="1" ht="24.95" customHeight="1" x14ac:dyDescent="0.2">
      <c r="B69" s="34"/>
      <c r="C69" s="23" t="s">
        <v>107</v>
      </c>
      <c r="D69" s="35"/>
      <c r="E69" s="35"/>
      <c r="F69" s="35"/>
      <c r="G69" s="35"/>
      <c r="H69" s="35"/>
      <c r="I69" s="103"/>
      <c r="J69" s="35"/>
      <c r="K69" s="35"/>
      <c r="L69" s="38"/>
    </row>
    <row r="70" spans="2:12" s="1" customFormat="1" ht="6.95" customHeight="1" x14ac:dyDescent="0.2">
      <c r="B70" s="34"/>
      <c r="C70" s="35"/>
      <c r="D70" s="35"/>
      <c r="E70" s="35"/>
      <c r="F70" s="35"/>
      <c r="G70" s="35"/>
      <c r="H70" s="35"/>
      <c r="I70" s="103"/>
      <c r="J70" s="35"/>
      <c r="K70" s="35"/>
      <c r="L70" s="38"/>
    </row>
    <row r="71" spans="2:12" s="1" customFormat="1" ht="12" customHeight="1" x14ac:dyDescent="0.2">
      <c r="B71" s="34"/>
      <c r="C71" s="29" t="s">
        <v>16</v>
      </c>
      <c r="D71" s="35"/>
      <c r="E71" s="35"/>
      <c r="F71" s="35"/>
      <c r="G71" s="35"/>
      <c r="H71" s="35"/>
      <c r="I71" s="103"/>
      <c r="J71" s="35"/>
      <c r="K71" s="35"/>
      <c r="L71" s="38"/>
    </row>
    <row r="72" spans="2:12" s="1" customFormat="1" ht="16.5" customHeight="1" x14ac:dyDescent="0.2">
      <c r="B72" s="34"/>
      <c r="C72" s="35"/>
      <c r="D72" s="35"/>
      <c r="E72" s="367" t="str">
        <f>E7</f>
        <v>BESIP 2970298 Pod Školou – Nepomucká_2970299 Pod Školou – Slávy Horníka</v>
      </c>
      <c r="F72" s="368"/>
      <c r="G72" s="368"/>
      <c r="H72" s="368"/>
      <c r="I72" s="103"/>
      <c r="J72" s="35"/>
      <c r="K72" s="35"/>
      <c r="L72" s="38"/>
    </row>
    <row r="73" spans="2:12" s="1" customFormat="1" ht="12" customHeight="1" x14ac:dyDescent="0.2">
      <c r="B73" s="34"/>
      <c r="C73" s="29" t="s">
        <v>92</v>
      </c>
      <c r="D73" s="35"/>
      <c r="E73" s="35"/>
      <c r="F73" s="35"/>
      <c r="G73" s="35"/>
      <c r="H73" s="35"/>
      <c r="I73" s="103"/>
      <c r="J73" s="35"/>
      <c r="K73" s="35"/>
      <c r="L73" s="38"/>
    </row>
    <row r="74" spans="2:12" s="1" customFormat="1" ht="16.5" customHeight="1" x14ac:dyDescent="0.2">
      <c r="B74" s="34"/>
      <c r="C74" s="35"/>
      <c r="D74" s="35"/>
      <c r="E74" s="347" t="str">
        <f>E9</f>
        <v>SO 200 - PŘISVĚTLENÍ PŘECHODŮ</v>
      </c>
      <c r="F74" s="346"/>
      <c r="G74" s="346"/>
      <c r="H74" s="346"/>
      <c r="I74" s="103"/>
      <c r="J74" s="35"/>
      <c r="K74" s="35"/>
      <c r="L74" s="38"/>
    </row>
    <row r="75" spans="2:12" s="1" customFormat="1" ht="6.95" customHeight="1" x14ac:dyDescent="0.2">
      <c r="B75" s="34"/>
      <c r="C75" s="35"/>
      <c r="D75" s="35"/>
      <c r="E75" s="35"/>
      <c r="F75" s="35"/>
      <c r="G75" s="35"/>
      <c r="H75" s="35"/>
      <c r="I75" s="103"/>
      <c r="J75" s="35"/>
      <c r="K75" s="35"/>
      <c r="L75" s="38"/>
    </row>
    <row r="76" spans="2:12" s="1" customFormat="1" ht="12" customHeight="1" x14ac:dyDescent="0.2">
      <c r="B76" s="34"/>
      <c r="C76" s="29" t="s">
        <v>21</v>
      </c>
      <c r="D76" s="35"/>
      <c r="E76" s="35"/>
      <c r="F76" s="27" t="str">
        <f>F12</f>
        <v>Praha 5 – Košíře</v>
      </c>
      <c r="G76" s="35"/>
      <c r="H76" s="35"/>
      <c r="I76" s="104" t="s">
        <v>23</v>
      </c>
      <c r="J76" s="55" t="str">
        <f>IF(J12="","",J12)</f>
        <v>16. 5. 2019</v>
      </c>
      <c r="K76" s="35"/>
      <c r="L76" s="38"/>
    </row>
    <row r="77" spans="2:12" s="1" customFormat="1" ht="6.95" customHeight="1" x14ac:dyDescent="0.2">
      <c r="B77" s="34"/>
      <c r="C77" s="35"/>
      <c r="D77" s="35"/>
      <c r="E77" s="35"/>
      <c r="F77" s="35"/>
      <c r="G77" s="35"/>
      <c r="H77" s="35"/>
      <c r="I77" s="103"/>
      <c r="J77" s="35"/>
      <c r="K77" s="35"/>
      <c r="L77" s="38"/>
    </row>
    <row r="78" spans="2:12" s="1" customFormat="1" ht="13.7" customHeight="1" x14ac:dyDescent="0.2">
      <c r="B78" s="34"/>
      <c r="C78" s="29" t="s">
        <v>25</v>
      </c>
      <c r="D78" s="35"/>
      <c r="E78" s="35"/>
      <c r="F78" s="27" t="str">
        <f>E15</f>
        <v>Technická správa komunikací hl. m. Prahy, a.s.</v>
      </c>
      <c r="G78" s="35"/>
      <c r="H78" s="35"/>
      <c r="I78" s="104" t="s">
        <v>32</v>
      </c>
      <c r="J78" s="32" t="str">
        <f>E21</f>
        <v>LABRON s.r.o.</v>
      </c>
      <c r="K78" s="35"/>
      <c r="L78" s="38"/>
    </row>
    <row r="79" spans="2:12" s="1" customFormat="1" ht="13.7" customHeight="1" x14ac:dyDescent="0.2">
      <c r="B79" s="34"/>
      <c r="C79" s="29" t="s">
        <v>30</v>
      </c>
      <c r="D79" s="35"/>
      <c r="E79" s="35"/>
      <c r="F79" s="27" t="str">
        <f>IF(E18="","",E18)</f>
        <v>Vyplň údaj</v>
      </c>
      <c r="G79" s="35"/>
      <c r="H79" s="35"/>
      <c r="I79" s="104" t="s">
        <v>36</v>
      </c>
      <c r="J79" s="32" t="str">
        <f>E24</f>
        <v xml:space="preserve"> </v>
      </c>
      <c r="K79" s="35"/>
      <c r="L79" s="38"/>
    </row>
    <row r="80" spans="2:12" s="1" customFormat="1" ht="10.35" customHeight="1" x14ac:dyDescent="0.2">
      <c r="B80" s="34"/>
      <c r="C80" s="35"/>
      <c r="D80" s="35"/>
      <c r="E80" s="35"/>
      <c r="F80" s="35"/>
      <c r="G80" s="35"/>
      <c r="H80" s="35"/>
      <c r="I80" s="103"/>
      <c r="J80" s="35"/>
      <c r="K80" s="35"/>
      <c r="L80" s="38"/>
    </row>
    <row r="81" spans="2:65" s="9" customFormat="1" ht="29.25" customHeight="1" x14ac:dyDescent="0.2">
      <c r="B81" s="148"/>
      <c r="C81" s="149" t="s">
        <v>108</v>
      </c>
      <c r="D81" s="150" t="s">
        <v>59</v>
      </c>
      <c r="E81" s="150" t="s">
        <v>55</v>
      </c>
      <c r="F81" s="150" t="s">
        <v>56</v>
      </c>
      <c r="G81" s="150" t="s">
        <v>109</v>
      </c>
      <c r="H81" s="150" t="s">
        <v>110</v>
      </c>
      <c r="I81" s="151" t="s">
        <v>111</v>
      </c>
      <c r="J81" s="150" t="s">
        <v>96</v>
      </c>
      <c r="K81" s="152" t="s">
        <v>112</v>
      </c>
      <c r="L81" s="153"/>
      <c r="M81" s="64" t="s">
        <v>19</v>
      </c>
      <c r="N81" s="65" t="s">
        <v>44</v>
      </c>
      <c r="O81" s="65" t="s">
        <v>113</v>
      </c>
      <c r="P81" s="65" t="s">
        <v>114</v>
      </c>
      <c r="Q81" s="65" t="s">
        <v>115</v>
      </c>
      <c r="R81" s="65" t="s">
        <v>116</v>
      </c>
      <c r="S81" s="65" t="s">
        <v>117</v>
      </c>
      <c r="T81" s="66" t="s">
        <v>118</v>
      </c>
    </row>
    <row r="82" spans="2:65" s="1" customFormat="1" ht="22.9" customHeight="1" x14ac:dyDescent="0.25">
      <c r="B82" s="34"/>
      <c r="C82" s="71" t="s">
        <v>119</v>
      </c>
      <c r="D82" s="35"/>
      <c r="E82" s="35"/>
      <c r="F82" s="35"/>
      <c r="G82" s="35"/>
      <c r="H82" s="35"/>
      <c r="I82" s="103"/>
      <c r="J82" s="154">
        <f>BK82</f>
        <v>0</v>
      </c>
      <c r="K82" s="35"/>
      <c r="L82" s="38"/>
      <c r="M82" s="67"/>
      <c r="N82" s="68"/>
      <c r="O82" s="68"/>
      <c r="P82" s="155">
        <f>P83</f>
        <v>0</v>
      </c>
      <c r="Q82" s="68"/>
      <c r="R82" s="155">
        <f>R83</f>
        <v>30.191225249999999</v>
      </c>
      <c r="S82" s="68"/>
      <c r="T82" s="156">
        <f>T83</f>
        <v>0</v>
      </c>
      <c r="AT82" s="17" t="s">
        <v>73</v>
      </c>
      <c r="AU82" s="17" t="s">
        <v>97</v>
      </c>
      <c r="BK82" s="157">
        <f>BK83</f>
        <v>0</v>
      </c>
    </row>
    <row r="83" spans="2:65" s="10" customFormat="1" ht="25.9" customHeight="1" x14ac:dyDescent="0.2">
      <c r="B83" s="158"/>
      <c r="C83" s="159"/>
      <c r="D83" s="160" t="s">
        <v>73</v>
      </c>
      <c r="E83" s="161" t="s">
        <v>351</v>
      </c>
      <c r="F83" s="161" t="s">
        <v>974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P84+P132</f>
        <v>0</v>
      </c>
      <c r="Q83" s="166"/>
      <c r="R83" s="167">
        <f>R84+R132</f>
        <v>30.191225249999999</v>
      </c>
      <c r="S83" s="166"/>
      <c r="T83" s="168">
        <f>T84+T132</f>
        <v>0</v>
      </c>
      <c r="AR83" s="169" t="s">
        <v>140</v>
      </c>
      <c r="AT83" s="170" t="s">
        <v>73</v>
      </c>
      <c r="AU83" s="170" t="s">
        <v>74</v>
      </c>
      <c r="AY83" s="169" t="s">
        <v>122</v>
      </c>
      <c r="BK83" s="171">
        <f>BK84+BK132</f>
        <v>0</v>
      </c>
    </row>
    <row r="84" spans="2:65" s="10" customFormat="1" ht="22.9" customHeight="1" x14ac:dyDescent="0.2">
      <c r="B84" s="158"/>
      <c r="C84" s="159"/>
      <c r="D84" s="160" t="s">
        <v>73</v>
      </c>
      <c r="E84" s="172" t="s">
        <v>975</v>
      </c>
      <c r="F84" s="172" t="s">
        <v>976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SUM(P85:P131)</f>
        <v>0</v>
      </c>
      <c r="Q84" s="166"/>
      <c r="R84" s="167">
        <f>SUM(R85:R131)</f>
        <v>0.10215050000000001</v>
      </c>
      <c r="S84" s="166"/>
      <c r="T84" s="168">
        <f>SUM(T85:T131)</f>
        <v>0</v>
      </c>
      <c r="AR84" s="169" t="s">
        <v>140</v>
      </c>
      <c r="AT84" s="170" t="s">
        <v>73</v>
      </c>
      <c r="AU84" s="170" t="s">
        <v>82</v>
      </c>
      <c r="AY84" s="169" t="s">
        <v>122</v>
      </c>
      <c r="BK84" s="171">
        <f>SUM(BK85:BK131)</f>
        <v>0</v>
      </c>
    </row>
    <row r="85" spans="2:65" s="1" customFormat="1" ht="16.5" customHeight="1" x14ac:dyDescent="0.2">
      <c r="B85" s="34"/>
      <c r="C85" s="174" t="s">
        <v>82</v>
      </c>
      <c r="D85" s="174" t="s">
        <v>124</v>
      </c>
      <c r="E85" s="175" t="s">
        <v>977</v>
      </c>
      <c r="F85" s="176" t="s">
        <v>978</v>
      </c>
      <c r="G85" s="177" t="s">
        <v>127</v>
      </c>
      <c r="H85" s="178">
        <v>4</v>
      </c>
      <c r="I85" s="179"/>
      <c r="J85" s="180">
        <f>ROUND(I85*H85,2)</f>
        <v>0</v>
      </c>
      <c r="K85" s="176" t="s">
        <v>128</v>
      </c>
      <c r="L85" s="38"/>
      <c r="M85" s="181" t="s">
        <v>19</v>
      </c>
      <c r="N85" s="182" t="s">
        <v>45</v>
      </c>
      <c r="O85" s="60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AR85" s="17" t="s">
        <v>504</v>
      </c>
      <c r="AT85" s="17" t="s">
        <v>124</v>
      </c>
      <c r="AU85" s="17" t="s">
        <v>84</v>
      </c>
      <c r="AY85" s="17" t="s">
        <v>122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82</v>
      </c>
      <c r="BK85" s="185">
        <f>ROUND(I85*H85,2)</f>
        <v>0</v>
      </c>
      <c r="BL85" s="17" t="s">
        <v>504</v>
      </c>
      <c r="BM85" s="17" t="s">
        <v>979</v>
      </c>
    </row>
    <row r="86" spans="2:65" s="11" customFormat="1" x14ac:dyDescent="0.2">
      <c r="B86" s="189"/>
      <c r="C86" s="190"/>
      <c r="D86" s="186" t="s">
        <v>133</v>
      </c>
      <c r="E86" s="191" t="s">
        <v>19</v>
      </c>
      <c r="F86" s="192" t="s">
        <v>980</v>
      </c>
      <c r="G86" s="190"/>
      <c r="H86" s="193">
        <v>4</v>
      </c>
      <c r="I86" s="194"/>
      <c r="J86" s="190"/>
      <c r="K86" s="190"/>
      <c r="L86" s="195"/>
      <c r="M86" s="196"/>
      <c r="N86" s="197"/>
      <c r="O86" s="197"/>
      <c r="P86" s="197"/>
      <c r="Q86" s="197"/>
      <c r="R86" s="197"/>
      <c r="S86" s="197"/>
      <c r="T86" s="198"/>
      <c r="AT86" s="199" t="s">
        <v>133</v>
      </c>
      <c r="AU86" s="199" t="s">
        <v>84</v>
      </c>
      <c r="AV86" s="11" t="s">
        <v>84</v>
      </c>
      <c r="AW86" s="11" t="s">
        <v>35</v>
      </c>
      <c r="AX86" s="11" t="s">
        <v>82</v>
      </c>
      <c r="AY86" s="199" t="s">
        <v>122</v>
      </c>
    </row>
    <row r="87" spans="2:65" s="1" customFormat="1" ht="16.5" customHeight="1" x14ac:dyDescent="0.2">
      <c r="B87" s="34"/>
      <c r="C87" s="174" t="s">
        <v>84</v>
      </c>
      <c r="D87" s="174" t="s">
        <v>124</v>
      </c>
      <c r="E87" s="175" t="s">
        <v>981</v>
      </c>
      <c r="F87" s="176" t="s">
        <v>982</v>
      </c>
      <c r="G87" s="177" t="s">
        <v>127</v>
      </c>
      <c r="H87" s="178">
        <v>4</v>
      </c>
      <c r="I87" s="179"/>
      <c r="J87" s="180">
        <f>ROUND(I87*H87,2)</f>
        <v>0</v>
      </c>
      <c r="K87" s="176" t="s">
        <v>128</v>
      </c>
      <c r="L87" s="38"/>
      <c r="M87" s="181" t="s">
        <v>19</v>
      </c>
      <c r="N87" s="182" t="s">
        <v>45</v>
      </c>
      <c r="O87" s="60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17" t="s">
        <v>504</v>
      </c>
      <c r="AT87" s="17" t="s">
        <v>124</v>
      </c>
      <c r="AU87" s="17" t="s">
        <v>84</v>
      </c>
      <c r="AY87" s="17" t="s">
        <v>122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82</v>
      </c>
      <c r="BK87" s="185">
        <f>ROUND(I87*H87,2)</f>
        <v>0</v>
      </c>
      <c r="BL87" s="17" t="s">
        <v>504</v>
      </c>
      <c r="BM87" s="17" t="s">
        <v>983</v>
      </c>
    </row>
    <row r="88" spans="2:65" s="1" customFormat="1" ht="16.5" customHeight="1" x14ac:dyDescent="0.2">
      <c r="B88" s="34"/>
      <c r="C88" s="174" t="s">
        <v>140</v>
      </c>
      <c r="D88" s="174" t="s">
        <v>124</v>
      </c>
      <c r="E88" s="175" t="s">
        <v>984</v>
      </c>
      <c r="F88" s="176" t="s">
        <v>985</v>
      </c>
      <c r="G88" s="177" t="s">
        <v>127</v>
      </c>
      <c r="H88" s="178">
        <v>4</v>
      </c>
      <c r="I88" s="179"/>
      <c r="J88" s="180">
        <f>ROUND(I88*H88,2)</f>
        <v>0</v>
      </c>
      <c r="K88" s="176" t="s">
        <v>128</v>
      </c>
      <c r="L88" s="38"/>
      <c r="M88" s="181" t="s">
        <v>19</v>
      </c>
      <c r="N88" s="182" t="s">
        <v>45</v>
      </c>
      <c r="O88" s="60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17" t="s">
        <v>504</v>
      </c>
      <c r="AT88" s="17" t="s">
        <v>124</v>
      </c>
      <c r="AU88" s="17" t="s">
        <v>84</v>
      </c>
      <c r="AY88" s="17" t="s">
        <v>122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82</v>
      </c>
      <c r="BK88" s="185">
        <f>ROUND(I88*H88,2)</f>
        <v>0</v>
      </c>
      <c r="BL88" s="17" t="s">
        <v>504</v>
      </c>
      <c r="BM88" s="17" t="s">
        <v>986</v>
      </c>
    </row>
    <row r="89" spans="2:65" s="1" customFormat="1" ht="16.5" customHeight="1" x14ac:dyDescent="0.2">
      <c r="B89" s="34"/>
      <c r="C89" s="222" t="s">
        <v>129</v>
      </c>
      <c r="D89" s="222" t="s">
        <v>351</v>
      </c>
      <c r="E89" s="223" t="s">
        <v>987</v>
      </c>
      <c r="F89" s="224" t="s">
        <v>988</v>
      </c>
      <c r="G89" s="225" t="s">
        <v>330</v>
      </c>
      <c r="H89" s="226">
        <v>6.0000000000000001E-3</v>
      </c>
      <c r="I89" s="227"/>
      <c r="J89" s="228">
        <f>ROUND(I89*H89,2)</f>
        <v>0</v>
      </c>
      <c r="K89" s="224" t="s">
        <v>128</v>
      </c>
      <c r="L89" s="229"/>
      <c r="M89" s="230" t="s">
        <v>19</v>
      </c>
      <c r="N89" s="231" t="s">
        <v>45</v>
      </c>
      <c r="O89" s="60"/>
      <c r="P89" s="183">
        <f>O89*H89</f>
        <v>0</v>
      </c>
      <c r="Q89" s="183">
        <v>1</v>
      </c>
      <c r="R89" s="183">
        <f>Q89*H89</f>
        <v>6.0000000000000001E-3</v>
      </c>
      <c r="S89" s="183">
        <v>0</v>
      </c>
      <c r="T89" s="184">
        <f>S89*H89</f>
        <v>0</v>
      </c>
      <c r="AR89" s="17" t="s">
        <v>989</v>
      </c>
      <c r="AT89" s="17" t="s">
        <v>351</v>
      </c>
      <c r="AU89" s="17" t="s">
        <v>84</v>
      </c>
      <c r="AY89" s="17" t="s">
        <v>122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82</v>
      </c>
      <c r="BK89" s="185">
        <f>ROUND(I89*H89,2)</f>
        <v>0</v>
      </c>
      <c r="BL89" s="17" t="s">
        <v>504</v>
      </c>
      <c r="BM89" s="17" t="s">
        <v>990</v>
      </c>
    </row>
    <row r="90" spans="2:65" s="11" customFormat="1" x14ac:dyDescent="0.2">
      <c r="B90" s="189"/>
      <c r="C90" s="190"/>
      <c r="D90" s="186" t="s">
        <v>133</v>
      </c>
      <c r="E90" s="191" t="s">
        <v>19</v>
      </c>
      <c r="F90" s="192" t="s">
        <v>991</v>
      </c>
      <c r="G90" s="190"/>
      <c r="H90" s="193">
        <v>6.0000000000000001E-3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133</v>
      </c>
      <c r="AU90" s="199" t="s">
        <v>84</v>
      </c>
      <c r="AV90" s="11" t="s">
        <v>84</v>
      </c>
      <c r="AW90" s="11" t="s">
        <v>35</v>
      </c>
      <c r="AX90" s="11" t="s">
        <v>82</v>
      </c>
      <c r="AY90" s="199" t="s">
        <v>122</v>
      </c>
    </row>
    <row r="91" spans="2:65" s="1" customFormat="1" ht="16.5" customHeight="1" x14ac:dyDescent="0.2">
      <c r="B91" s="34"/>
      <c r="C91" s="174" t="s">
        <v>154</v>
      </c>
      <c r="D91" s="174" t="s">
        <v>124</v>
      </c>
      <c r="E91" s="175" t="s">
        <v>992</v>
      </c>
      <c r="F91" s="176" t="s">
        <v>993</v>
      </c>
      <c r="G91" s="177" t="s">
        <v>137</v>
      </c>
      <c r="H91" s="178">
        <v>4</v>
      </c>
      <c r="I91" s="179"/>
      <c r="J91" s="180">
        <f>ROUND(I91*H91,2)</f>
        <v>0</v>
      </c>
      <c r="K91" s="176" t="s">
        <v>128</v>
      </c>
      <c r="L91" s="38"/>
      <c r="M91" s="181" t="s">
        <v>19</v>
      </c>
      <c r="N91" s="182" t="s">
        <v>45</v>
      </c>
      <c r="O91" s="60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17" t="s">
        <v>504</v>
      </c>
      <c r="AT91" s="17" t="s">
        <v>124</v>
      </c>
      <c r="AU91" s="17" t="s">
        <v>84</v>
      </c>
      <c r="AY91" s="17" t="s">
        <v>122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82</v>
      </c>
      <c r="BK91" s="185">
        <f>ROUND(I91*H91,2)</f>
        <v>0</v>
      </c>
      <c r="BL91" s="17" t="s">
        <v>504</v>
      </c>
      <c r="BM91" s="17" t="s">
        <v>994</v>
      </c>
    </row>
    <row r="92" spans="2:65" s="1" customFormat="1" ht="16.5" customHeight="1" x14ac:dyDescent="0.2">
      <c r="B92" s="34"/>
      <c r="C92" s="222" t="s">
        <v>164</v>
      </c>
      <c r="D92" s="222" t="s">
        <v>351</v>
      </c>
      <c r="E92" s="223" t="s">
        <v>995</v>
      </c>
      <c r="F92" s="224" t="s">
        <v>996</v>
      </c>
      <c r="G92" s="225" t="s">
        <v>137</v>
      </c>
      <c r="H92" s="226">
        <v>4</v>
      </c>
      <c r="I92" s="227"/>
      <c r="J92" s="228">
        <f>ROUND(I92*H92,2)</f>
        <v>0</v>
      </c>
      <c r="K92" s="224" t="s">
        <v>19</v>
      </c>
      <c r="L92" s="229"/>
      <c r="M92" s="230" t="s">
        <v>19</v>
      </c>
      <c r="N92" s="231" t="s">
        <v>45</v>
      </c>
      <c r="O92" s="60"/>
      <c r="P92" s="183">
        <f>O92*H92</f>
        <v>0</v>
      </c>
      <c r="Q92" s="183">
        <v>6.9999999999999994E-5</v>
      </c>
      <c r="R92" s="183">
        <f>Q92*H92</f>
        <v>2.7999999999999998E-4</v>
      </c>
      <c r="S92" s="183">
        <v>0</v>
      </c>
      <c r="T92" s="184">
        <f>S92*H92</f>
        <v>0</v>
      </c>
      <c r="AR92" s="17" t="s">
        <v>889</v>
      </c>
      <c r="AT92" s="17" t="s">
        <v>351</v>
      </c>
      <c r="AU92" s="17" t="s">
        <v>84</v>
      </c>
      <c r="AY92" s="17" t="s">
        <v>122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82</v>
      </c>
      <c r="BK92" s="185">
        <f>ROUND(I92*H92,2)</f>
        <v>0</v>
      </c>
      <c r="BL92" s="17" t="s">
        <v>889</v>
      </c>
      <c r="BM92" s="17" t="s">
        <v>997</v>
      </c>
    </row>
    <row r="93" spans="2:65" s="1" customFormat="1" ht="16.5" customHeight="1" x14ac:dyDescent="0.2">
      <c r="B93" s="34"/>
      <c r="C93" s="174" t="s">
        <v>172</v>
      </c>
      <c r="D93" s="174" t="s">
        <v>124</v>
      </c>
      <c r="E93" s="175" t="s">
        <v>998</v>
      </c>
      <c r="F93" s="176" t="s">
        <v>999</v>
      </c>
      <c r="G93" s="177" t="s">
        <v>137</v>
      </c>
      <c r="H93" s="178">
        <v>4</v>
      </c>
      <c r="I93" s="179"/>
      <c r="J93" s="180">
        <f>ROUND(I93*H93,2)</f>
        <v>0</v>
      </c>
      <c r="K93" s="176" t="s">
        <v>128</v>
      </c>
      <c r="L93" s="38"/>
      <c r="M93" s="181" t="s">
        <v>19</v>
      </c>
      <c r="N93" s="182" t="s">
        <v>45</v>
      </c>
      <c r="O93" s="60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17" t="s">
        <v>504</v>
      </c>
      <c r="AT93" s="17" t="s">
        <v>124</v>
      </c>
      <c r="AU93" s="17" t="s">
        <v>84</v>
      </c>
      <c r="AY93" s="17" t="s">
        <v>122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82</v>
      </c>
      <c r="BK93" s="185">
        <f>ROUND(I93*H93,2)</f>
        <v>0</v>
      </c>
      <c r="BL93" s="17" t="s">
        <v>504</v>
      </c>
      <c r="BM93" s="17" t="s">
        <v>1000</v>
      </c>
    </row>
    <row r="94" spans="2:65" s="1" customFormat="1" ht="16.5" customHeight="1" x14ac:dyDescent="0.2">
      <c r="B94" s="34"/>
      <c r="C94" s="222" t="s">
        <v>183</v>
      </c>
      <c r="D94" s="222" t="s">
        <v>351</v>
      </c>
      <c r="E94" s="223" t="s">
        <v>1001</v>
      </c>
      <c r="F94" s="224" t="s">
        <v>1002</v>
      </c>
      <c r="G94" s="225" t="s">
        <v>137</v>
      </c>
      <c r="H94" s="226">
        <v>4</v>
      </c>
      <c r="I94" s="227"/>
      <c r="J94" s="228">
        <f>ROUND(I94*H94,2)</f>
        <v>0</v>
      </c>
      <c r="K94" s="224" t="s">
        <v>19</v>
      </c>
      <c r="L94" s="229"/>
      <c r="M94" s="230" t="s">
        <v>19</v>
      </c>
      <c r="N94" s="231" t="s">
        <v>45</v>
      </c>
      <c r="O94" s="60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17" t="s">
        <v>989</v>
      </c>
      <c r="AT94" s="17" t="s">
        <v>351</v>
      </c>
      <c r="AU94" s="17" t="s">
        <v>84</v>
      </c>
      <c r="AY94" s="17" t="s">
        <v>122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82</v>
      </c>
      <c r="BK94" s="185">
        <f>ROUND(I94*H94,2)</f>
        <v>0</v>
      </c>
      <c r="BL94" s="17" t="s">
        <v>504</v>
      </c>
      <c r="BM94" s="17" t="s">
        <v>1003</v>
      </c>
    </row>
    <row r="95" spans="2:65" s="1" customFormat="1" ht="16.5" customHeight="1" x14ac:dyDescent="0.2">
      <c r="B95" s="34"/>
      <c r="C95" s="174" t="s">
        <v>188</v>
      </c>
      <c r="D95" s="174" t="s">
        <v>124</v>
      </c>
      <c r="E95" s="175" t="s">
        <v>1004</v>
      </c>
      <c r="F95" s="176" t="s">
        <v>1005</v>
      </c>
      <c r="G95" s="177" t="s">
        <v>137</v>
      </c>
      <c r="H95" s="178">
        <v>2</v>
      </c>
      <c r="I95" s="179"/>
      <c r="J95" s="180">
        <f>ROUND(I95*H95,2)</f>
        <v>0</v>
      </c>
      <c r="K95" s="176" t="s">
        <v>19</v>
      </c>
      <c r="L95" s="38"/>
      <c r="M95" s="181" t="s">
        <v>19</v>
      </c>
      <c r="N95" s="182" t="s">
        <v>45</v>
      </c>
      <c r="O95" s="60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17" t="s">
        <v>504</v>
      </c>
      <c r="AT95" s="17" t="s">
        <v>124</v>
      </c>
      <c r="AU95" s="17" t="s">
        <v>84</v>
      </c>
      <c r="AY95" s="17" t="s">
        <v>122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82</v>
      </c>
      <c r="BK95" s="185">
        <f>ROUND(I95*H95,2)</f>
        <v>0</v>
      </c>
      <c r="BL95" s="17" t="s">
        <v>504</v>
      </c>
      <c r="BM95" s="17" t="s">
        <v>1006</v>
      </c>
    </row>
    <row r="96" spans="2:65" s="14" customFormat="1" x14ac:dyDescent="0.2">
      <c r="B96" s="237"/>
      <c r="C96" s="238"/>
      <c r="D96" s="186" t="s">
        <v>133</v>
      </c>
      <c r="E96" s="239" t="s">
        <v>19</v>
      </c>
      <c r="F96" s="240" t="s">
        <v>1007</v>
      </c>
      <c r="G96" s="238"/>
      <c r="H96" s="239" t="s">
        <v>19</v>
      </c>
      <c r="I96" s="241"/>
      <c r="J96" s="238"/>
      <c r="K96" s="238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133</v>
      </c>
      <c r="AU96" s="246" t="s">
        <v>84</v>
      </c>
      <c r="AV96" s="14" t="s">
        <v>82</v>
      </c>
      <c r="AW96" s="14" t="s">
        <v>35</v>
      </c>
      <c r="AX96" s="14" t="s">
        <v>74</v>
      </c>
      <c r="AY96" s="246" t="s">
        <v>122</v>
      </c>
    </row>
    <row r="97" spans="2:65" s="11" customFormat="1" x14ac:dyDescent="0.2">
      <c r="B97" s="189"/>
      <c r="C97" s="190"/>
      <c r="D97" s="186" t="s">
        <v>133</v>
      </c>
      <c r="E97" s="191" t="s">
        <v>19</v>
      </c>
      <c r="F97" s="192" t="s">
        <v>1008</v>
      </c>
      <c r="G97" s="190"/>
      <c r="H97" s="193">
        <v>2</v>
      </c>
      <c r="I97" s="194"/>
      <c r="J97" s="190"/>
      <c r="K97" s="190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133</v>
      </c>
      <c r="AU97" s="199" t="s">
        <v>84</v>
      </c>
      <c r="AV97" s="11" t="s">
        <v>84</v>
      </c>
      <c r="AW97" s="11" t="s">
        <v>35</v>
      </c>
      <c r="AX97" s="11" t="s">
        <v>82</v>
      </c>
      <c r="AY97" s="199" t="s">
        <v>122</v>
      </c>
    </row>
    <row r="98" spans="2:65" s="1" customFormat="1" ht="16.5" customHeight="1" x14ac:dyDescent="0.2">
      <c r="B98" s="34"/>
      <c r="C98" s="174" t="s">
        <v>193</v>
      </c>
      <c r="D98" s="174" t="s">
        <v>124</v>
      </c>
      <c r="E98" s="175" t="s">
        <v>1009</v>
      </c>
      <c r="F98" s="176" t="s">
        <v>1010</v>
      </c>
      <c r="G98" s="177" t="s">
        <v>137</v>
      </c>
      <c r="H98" s="178">
        <v>2</v>
      </c>
      <c r="I98" s="179"/>
      <c r="J98" s="180">
        <f>ROUND(I98*H98,2)</f>
        <v>0</v>
      </c>
      <c r="K98" s="176" t="s">
        <v>128</v>
      </c>
      <c r="L98" s="38"/>
      <c r="M98" s="181" t="s">
        <v>19</v>
      </c>
      <c r="N98" s="182" t="s">
        <v>45</v>
      </c>
      <c r="O98" s="60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17" t="s">
        <v>504</v>
      </c>
      <c r="AT98" s="17" t="s">
        <v>124</v>
      </c>
      <c r="AU98" s="17" t="s">
        <v>84</v>
      </c>
      <c r="AY98" s="17" t="s">
        <v>122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82</v>
      </c>
      <c r="BK98" s="185">
        <f>ROUND(I98*H98,2)</f>
        <v>0</v>
      </c>
      <c r="BL98" s="17" t="s">
        <v>504</v>
      </c>
      <c r="BM98" s="17" t="s">
        <v>1011</v>
      </c>
    </row>
    <row r="99" spans="2:65" s="1" customFormat="1" ht="16.5" customHeight="1" x14ac:dyDescent="0.2">
      <c r="B99" s="34"/>
      <c r="C99" s="222" t="s">
        <v>198</v>
      </c>
      <c r="D99" s="222" t="s">
        <v>351</v>
      </c>
      <c r="E99" s="223" t="s">
        <v>1012</v>
      </c>
      <c r="F99" s="224" t="s">
        <v>1013</v>
      </c>
      <c r="G99" s="225" t="s">
        <v>137</v>
      </c>
      <c r="H99" s="226">
        <v>2</v>
      </c>
      <c r="I99" s="227"/>
      <c r="J99" s="228">
        <f>ROUND(I99*H99,2)</f>
        <v>0</v>
      </c>
      <c r="K99" s="224" t="s">
        <v>19</v>
      </c>
      <c r="L99" s="229"/>
      <c r="M99" s="230" t="s">
        <v>19</v>
      </c>
      <c r="N99" s="231" t="s">
        <v>45</v>
      </c>
      <c r="O99" s="60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17" t="s">
        <v>989</v>
      </c>
      <c r="AT99" s="17" t="s">
        <v>351</v>
      </c>
      <c r="AU99" s="17" t="s">
        <v>84</v>
      </c>
      <c r="AY99" s="17" t="s">
        <v>122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82</v>
      </c>
      <c r="BK99" s="185">
        <f>ROUND(I99*H99,2)</f>
        <v>0</v>
      </c>
      <c r="BL99" s="17" t="s">
        <v>504</v>
      </c>
      <c r="BM99" s="17" t="s">
        <v>1014</v>
      </c>
    </row>
    <row r="100" spans="2:65" s="1" customFormat="1" ht="16.5" customHeight="1" x14ac:dyDescent="0.2">
      <c r="B100" s="34"/>
      <c r="C100" s="174" t="s">
        <v>203</v>
      </c>
      <c r="D100" s="174" t="s">
        <v>124</v>
      </c>
      <c r="E100" s="175" t="s">
        <v>1015</v>
      </c>
      <c r="F100" s="176" t="s">
        <v>1016</v>
      </c>
      <c r="G100" s="177" t="s">
        <v>137</v>
      </c>
      <c r="H100" s="178">
        <v>1</v>
      </c>
      <c r="I100" s="179"/>
      <c r="J100" s="180">
        <f>ROUND(I100*H100,2)</f>
        <v>0</v>
      </c>
      <c r="K100" s="176" t="s">
        <v>128</v>
      </c>
      <c r="L100" s="38"/>
      <c r="M100" s="181" t="s">
        <v>19</v>
      </c>
      <c r="N100" s="182" t="s">
        <v>45</v>
      </c>
      <c r="O100" s="60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17" t="s">
        <v>504</v>
      </c>
      <c r="AT100" s="17" t="s">
        <v>124</v>
      </c>
      <c r="AU100" s="17" t="s">
        <v>84</v>
      </c>
      <c r="AY100" s="17" t="s">
        <v>122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82</v>
      </c>
      <c r="BK100" s="185">
        <f>ROUND(I100*H100,2)</f>
        <v>0</v>
      </c>
      <c r="BL100" s="17" t="s">
        <v>504</v>
      </c>
      <c r="BM100" s="17" t="s">
        <v>1017</v>
      </c>
    </row>
    <row r="101" spans="2:65" s="1" customFormat="1" ht="16.5" customHeight="1" x14ac:dyDescent="0.2">
      <c r="B101" s="34"/>
      <c r="C101" s="222" t="s">
        <v>210</v>
      </c>
      <c r="D101" s="222" t="s">
        <v>351</v>
      </c>
      <c r="E101" s="223" t="s">
        <v>1018</v>
      </c>
      <c r="F101" s="224" t="s">
        <v>1019</v>
      </c>
      <c r="G101" s="225" t="s">
        <v>137</v>
      </c>
      <c r="H101" s="226">
        <v>1</v>
      </c>
      <c r="I101" s="227"/>
      <c r="J101" s="228">
        <f>ROUND(I101*H101,2)</f>
        <v>0</v>
      </c>
      <c r="K101" s="224" t="s">
        <v>19</v>
      </c>
      <c r="L101" s="229"/>
      <c r="M101" s="230" t="s">
        <v>19</v>
      </c>
      <c r="N101" s="231" t="s">
        <v>45</v>
      </c>
      <c r="O101" s="60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17" t="s">
        <v>989</v>
      </c>
      <c r="AT101" s="17" t="s">
        <v>351</v>
      </c>
      <c r="AU101" s="17" t="s">
        <v>84</v>
      </c>
      <c r="AY101" s="17" t="s">
        <v>122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82</v>
      </c>
      <c r="BK101" s="185">
        <f>ROUND(I101*H101,2)</f>
        <v>0</v>
      </c>
      <c r="BL101" s="17" t="s">
        <v>504</v>
      </c>
      <c r="BM101" s="17" t="s">
        <v>1020</v>
      </c>
    </row>
    <row r="102" spans="2:65" s="1" customFormat="1" ht="19.5" x14ac:dyDescent="0.2">
      <c r="B102" s="34"/>
      <c r="C102" s="35"/>
      <c r="D102" s="186" t="s">
        <v>391</v>
      </c>
      <c r="E102" s="35"/>
      <c r="F102" s="187" t="s">
        <v>1021</v>
      </c>
      <c r="G102" s="35"/>
      <c r="H102" s="35"/>
      <c r="I102" s="103"/>
      <c r="J102" s="35"/>
      <c r="K102" s="35"/>
      <c r="L102" s="38"/>
      <c r="M102" s="188"/>
      <c r="N102" s="60"/>
      <c r="O102" s="60"/>
      <c r="P102" s="60"/>
      <c r="Q102" s="60"/>
      <c r="R102" s="60"/>
      <c r="S102" s="60"/>
      <c r="T102" s="61"/>
      <c r="AT102" s="17" t="s">
        <v>391</v>
      </c>
      <c r="AU102" s="17" t="s">
        <v>84</v>
      </c>
    </row>
    <row r="103" spans="2:65" s="1" customFormat="1" ht="16.5" customHeight="1" x14ac:dyDescent="0.2">
      <c r="B103" s="34"/>
      <c r="C103" s="174" t="s">
        <v>215</v>
      </c>
      <c r="D103" s="174" t="s">
        <v>124</v>
      </c>
      <c r="E103" s="175" t="s">
        <v>1022</v>
      </c>
      <c r="F103" s="176" t="s">
        <v>1023</v>
      </c>
      <c r="G103" s="177" t="s">
        <v>137</v>
      </c>
      <c r="H103" s="178">
        <v>1</v>
      </c>
      <c r="I103" s="179"/>
      <c r="J103" s="180">
        <f>ROUND(I103*H103,2)</f>
        <v>0</v>
      </c>
      <c r="K103" s="176" t="s">
        <v>19</v>
      </c>
      <c r="L103" s="38"/>
      <c r="M103" s="181" t="s">
        <v>19</v>
      </c>
      <c r="N103" s="182" t="s">
        <v>45</v>
      </c>
      <c r="O103" s="60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17" t="s">
        <v>504</v>
      </c>
      <c r="AT103" s="17" t="s">
        <v>124</v>
      </c>
      <c r="AU103" s="17" t="s">
        <v>84</v>
      </c>
      <c r="AY103" s="17" t="s">
        <v>122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82</v>
      </c>
      <c r="BK103" s="185">
        <f>ROUND(I103*H103,2)</f>
        <v>0</v>
      </c>
      <c r="BL103" s="17" t="s">
        <v>504</v>
      </c>
      <c r="BM103" s="17" t="s">
        <v>1024</v>
      </c>
    </row>
    <row r="104" spans="2:65" s="1" customFormat="1" ht="16.5" customHeight="1" x14ac:dyDescent="0.2">
      <c r="B104" s="34"/>
      <c r="C104" s="174" t="s">
        <v>8</v>
      </c>
      <c r="D104" s="174" t="s">
        <v>124</v>
      </c>
      <c r="E104" s="175" t="s">
        <v>1025</v>
      </c>
      <c r="F104" s="176" t="s">
        <v>1026</v>
      </c>
      <c r="G104" s="177" t="s">
        <v>137</v>
      </c>
      <c r="H104" s="178">
        <v>2</v>
      </c>
      <c r="I104" s="179"/>
      <c r="J104" s="180">
        <f>ROUND(I104*H104,2)</f>
        <v>0</v>
      </c>
      <c r="K104" s="176" t="s">
        <v>128</v>
      </c>
      <c r="L104" s="38"/>
      <c r="M104" s="181" t="s">
        <v>19</v>
      </c>
      <c r="N104" s="182" t="s">
        <v>45</v>
      </c>
      <c r="O104" s="60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17" t="s">
        <v>504</v>
      </c>
      <c r="AT104" s="17" t="s">
        <v>124</v>
      </c>
      <c r="AU104" s="17" t="s">
        <v>84</v>
      </c>
      <c r="AY104" s="17" t="s">
        <v>122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82</v>
      </c>
      <c r="BK104" s="185">
        <f>ROUND(I104*H104,2)</f>
        <v>0</v>
      </c>
      <c r="BL104" s="17" t="s">
        <v>504</v>
      </c>
      <c r="BM104" s="17" t="s">
        <v>1027</v>
      </c>
    </row>
    <row r="105" spans="2:65" s="1" customFormat="1" ht="16.5" customHeight="1" x14ac:dyDescent="0.2">
      <c r="B105" s="34"/>
      <c r="C105" s="222" t="s">
        <v>225</v>
      </c>
      <c r="D105" s="222" t="s">
        <v>351</v>
      </c>
      <c r="E105" s="223" t="s">
        <v>1028</v>
      </c>
      <c r="F105" s="224" t="s">
        <v>1029</v>
      </c>
      <c r="G105" s="225" t="s">
        <v>137</v>
      </c>
      <c r="H105" s="226">
        <v>2</v>
      </c>
      <c r="I105" s="227"/>
      <c r="J105" s="228">
        <f>ROUND(I105*H105,2)</f>
        <v>0</v>
      </c>
      <c r="K105" s="224" t="s">
        <v>19</v>
      </c>
      <c r="L105" s="229"/>
      <c r="M105" s="230" t="s">
        <v>19</v>
      </c>
      <c r="N105" s="231" t="s">
        <v>45</v>
      </c>
      <c r="O105" s="60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17" t="s">
        <v>989</v>
      </c>
      <c r="AT105" s="17" t="s">
        <v>351</v>
      </c>
      <c r="AU105" s="17" t="s">
        <v>84</v>
      </c>
      <c r="AY105" s="17" t="s">
        <v>122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82</v>
      </c>
      <c r="BK105" s="185">
        <f>ROUND(I105*H105,2)</f>
        <v>0</v>
      </c>
      <c r="BL105" s="17" t="s">
        <v>504</v>
      </c>
      <c r="BM105" s="17" t="s">
        <v>1030</v>
      </c>
    </row>
    <row r="106" spans="2:65" s="1" customFormat="1" ht="22.5" customHeight="1" x14ac:dyDescent="0.2">
      <c r="B106" s="34"/>
      <c r="C106" s="174" t="s">
        <v>238</v>
      </c>
      <c r="D106" s="174" t="s">
        <v>124</v>
      </c>
      <c r="E106" s="175" t="s">
        <v>1031</v>
      </c>
      <c r="F106" s="176" t="s">
        <v>1032</v>
      </c>
      <c r="G106" s="177" t="s">
        <v>228</v>
      </c>
      <c r="H106" s="178">
        <v>25</v>
      </c>
      <c r="I106" s="179"/>
      <c r="J106" s="180">
        <f>ROUND(I106*H106,2)</f>
        <v>0</v>
      </c>
      <c r="K106" s="176" t="s">
        <v>128</v>
      </c>
      <c r="L106" s="38"/>
      <c r="M106" s="181" t="s">
        <v>19</v>
      </c>
      <c r="N106" s="182" t="s">
        <v>45</v>
      </c>
      <c r="O106" s="60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17" t="s">
        <v>504</v>
      </c>
      <c r="AT106" s="17" t="s">
        <v>124</v>
      </c>
      <c r="AU106" s="17" t="s">
        <v>84</v>
      </c>
      <c r="AY106" s="17" t="s">
        <v>122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82</v>
      </c>
      <c r="BK106" s="185">
        <f>ROUND(I106*H106,2)</f>
        <v>0</v>
      </c>
      <c r="BL106" s="17" t="s">
        <v>504</v>
      </c>
      <c r="BM106" s="17" t="s">
        <v>1033</v>
      </c>
    </row>
    <row r="107" spans="2:65" s="1" customFormat="1" ht="16.5" customHeight="1" x14ac:dyDescent="0.2">
      <c r="B107" s="34"/>
      <c r="C107" s="222" t="s">
        <v>245</v>
      </c>
      <c r="D107" s="222" t="s">
        <v>351</v>
      </c>
      <c r="E107" s="223" t="s">
        <v>1034</v>
      </c>
      <c r="F107" s="224" t="s">
        <v>1035</v>
      </c>
      <c r="G107" s="225" t="s">
        <v>354</v>
      </c>
      <c r="H107" s="226">
        <v>15.5</v>
      </c>
      <c r="I107" s="227"/>
      <c r="J107" s="228">
        <f>ROUND(I107*H107,2)</f>
        <v>0</v>
      </c>
      <c r="K107" s="224" t="s">
        <v>128</v>
      </c>
      <c r="L107" s="229"/>
      <c r="M107" s="230" t="s">
        <v>19</v>
      </c>
      <c r="N107" s="231" t="s">
        <v>45</v>
      </c>
      <c r="O107" s="60"/>
      <c r="P107" s="183">
        <f>O107*H107</f>
        <v>0</v>
      </c>
      <c r="Q107" s="183">
        <v>1E-3</v>
      </c>
      <c r="R107" s="183">
        <f>Q107*H107</f>
        <v>1.55E-2</v>
      </c>
      <c r="S107" s="183">
        <v>0</v>
      </c>
      <c r="T107" s="184">
        <f>S107*H107</f>
        <v>0</v>
      </c>
      <c r="AR107" s="17" t="s">
        <v>889</v>
      </c>
      <c r="AT107" s="17" t="s">
        <v>351</v>
      </c>
      <c r="AU107" s="17" t="s">
        <v>84</v>
      </c>
      <c r="AY107" s="17" t="s">
        <v>122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82</v>
      </c>
      <c r="BK107" s="185">
        <f>ROUND(I107*H107,2)</f>
        <v>0</v>
      </c>
      <c r="BL107" s="17" t="s">
        <v>889</v>
      </c>
      <c r="BM107" s="17" t="s">
        <v>1036</v>
      </c>
    </row>
    <row r="108" spans="2:65" s="11" customFormat="1" x14ac:dyDescent="0.2">
      <c r="B108" s="189"/>
      <c r="C108" s="190"/>
      <c r="D108" s="186" t="s">
        <v>133</v>
      </c>
      <c r="E108" s="191" t="s">
        <v>19</v>
      </c>
      <c r="F108" s="192" t="s">
        <v>1037</v>
      </c>
      <c r="G108" s="190"/>
      <c r="H108" s="193">
        <v>15.5</v>
      </c>
      <c r="I108" s="194"/>
      <c r="J108" s="190"/>
      <c r="K108" s="190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133</v>
      </c>
      <c r="AU108" s="199" t="s">
        <v>84</v>
      </c>
      <c r="AV108" s="11" t="s">
        <v>84</v>
      </c>
      <c r="AW108" s="11" t="s">
        <v>35</v>
      </c>
      <c r="AX108" s="11" t="s">
        <v>82</v>
      </c>
      <c r="AY108" s="199" t="s">
        <v>122</v>
      </c>
    </row>
    <row r="109" spans="2:65" s="1" customFormat="1" ht="16.5" customHeight="1" x14ac:dyDescent="0.2">
      <c r="B109" s="34"/>
      <c r="C109" s="174" t="s">
        <v>252</v>
      </c>
      <c r="D109" s="174" t="s">
        <v>124</v>
      </c>
      <c r="E109" s="175" t="s">
        <v>1038</v>
      </c>
      <c r="F109" s="176" t="s">
        <v>1039</v>
      </c>
      <c r="G109" s="177" t="s">
        <v>137</v>
      </c>
      <c r="H109" s="178">
        <v>7</v>
      </c>
      <c r="I109" s="179"/>
      <c r="J109" s="180">
        <f>ROUND(I109*H109,2)</f>
        <v>0</v>
      </c>
      <c r="K109" s="176" t="s">
        <v>128</v>
      </c>
      <c r="L109" s="38"/>
      <c r="M109" s="181" t="s">
        <v>19</v>
      </c>
      <c r="N109" s="182" t="s">
        <v>45</v>
      </c>
      <c r="O109" s="60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17" t="s">
        <v>504</v>
      </c>
      <c r="AT109" s="17" t="s">
        <v>124</v>
      </c>
      <c r="AU109" s="17" t="s">
        <v>84</v>
      </c>
      <c r="AY109" s="17" t="s">
        <v>122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82</v>
      </c>
      <c r="BK109" s="185">
        <f>ROUND(I109*H109,2)</f>
        <v>0</v>
      </c>
      <c r="BL109" s="17" t="s">
        <v>504</v>
      </c>
      <c r="BM109" s="17" t="s">
        <v>1040</v>
      </c>
    </row>
    <row r="110" spans="2:65" s="1" customFormat="1" ht="16.5" customHeight="1" x14ac:dyDescent="0.2">
      <c r="B110" s="34"/>
      <c r="C110" s="222" t="s">
        <v>260</v>
      </c>
      <c r="D110" s="222" t="s">
        <v>351</v>
      </c>
      <c r="E110" s="223" t="s">
        <v>1041</v>
      </c>
      <c r="F110" s="224" t="s">
        <v>1042</v>
      </c>
      <c r="G110" s="225" t="s">
        <v>137</v>
      </c>
      <c r="H110" s="226">
        <v>7</v>
      </c>
      <c r="I110" s="227"/>
      <c r="J110" s="228">
        <f>ROUND(I110*H110,2)</f>
        <v>0</v>
      </c>
      <c r="K110" s="224" t="s">
        <v>128</v>
      </c>
      <c r="L110" s="229"/>
      <c r="M110" s="230" t="s">
        <v>19</v>
      </c>
      <c r="N110" s="231" t="s">
        <v>45</v>
      </c>
      <c r="O110" s="60"/>
      <c r="P110" s="183">
        <f>O110*H110</f>
        <v>0</v>
      </c>
      <c r="Q110" s="183">
        <v>4.2999999999999999E-4</v>
      </c>
      <c r="R110" s="183">
        <f>Q110*H110</f>
        <v>3.0100000000000001E-3</v>
      </c>
      <c r="S110" s="183">
        <v>0</v>
      </c>
      <c r="T110" s="184">
        <f>S110*H110</f>
        <v>0</v>
      </c>
      <c r="AR110" s="17" t="s">
        <v>889</v>
      </c>
      <c r="AT110" s="17" t="s">
        <v>351</v>
      </c>
      <c r="AU110" s="17" t="s">
        <v>84</v>
      </c>
      <c r="AY110" s="17" t="s">
        <v>122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82</v>
      </c>
      <c r="BK110" s="185">
        <f>ROUND(I110*H110,2)</f>
        <v>0</v>
      </c>
      <c r="BL110" s="17" t="s">
        <v>889</v>
      </c>
      <c r="BM110" s="17" t="s">
        <v>1043</v>
      </c>
    </row>
    <row r="111" spans="2:65" s="11" customFormat="1" x14ac:dyDescent="0.2">
      <c r="B111" s="189"/>
      <c r="C111" s="190"/>
      <c r="D111" s="186" t="s">
        <v>133</v>
      </c>
      <c r="E111" s="191" t="s">
        <v>19</v>
      </c>
      <c r="F111" s="192" t="s">
        <v>1044</v>
      </c>
      <c r="G111" s="190"/>
      <c r="H111" s="193">
        <v>3</v>
      </c>
      <c r="I111" s="194"/>
      <c r="J111" s="190"/>
      <c r="K111" s="190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133</v>
      </c>
      <c r="AU111" s="199" t="s">
        <v>84</v>
      </c>
      <c r="AV111" s="11" t="s">
        <v>84</v>
      </c>
      <c r="AW111" s="11" t="s">
        <v>35</v>
      </c>
      <c r="AX111" s="11" t="s">
        <v>74</v>
      </c>
      <c r="AY111" s="199" t="s">
        <v>122</v>
      </c>
    </row>
    <row r="112" spans="2:65" s="11" customFormat="1" x14ac:dyDescent="0.2">
      <c r="B112" s="189"/>
      <c r="C112" s="190"/>
      <c r="D112" s="186" t="s">
        <v>133</v>
      </c>
      <c r="E112" s="191" t="s">
        <v>19</v>
      </c>
      <c r="F112" s="192" t="s">
        <v>1045</v>
      </c>
      <c r="G112" s="190"/>
      <c r="H112" s="193">
        <v>4</v>
      </c>
      <c r="I112" s="194"/>
      <c r="J112" s="190"/>
      <c r="K112" s="190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133</v>
      </c>
      <c r="AU112" s="199" t="s">
        <v>84</v>
      </c>
      <c r="AV112" s="11" t="s">
        <v>84</v>
      </c>
      <c r="AW112" s="11" t="s">
        <v>35</v>
      </c>
      <c r="AX112" s="11" t="s">
        <v>74</v>
      </c>
      <c r="AY112" s="199" t="s">
        <v>122</v>
      </c>
    </row>
    <row r="113" spans="2:65" s="12" customFormat="1" x14ac:dyDescent="0.2">
      <c r="B113" s="200"/>
      <c r="C113" s="201"/>
      <c r="D113" s="186" t="s">
        <v>133</v>
      </c>
      <c r="E113" s="202" t="s">
        <v>19</v>
      </c>
      <c r="F113" s="203" t="s">
        <v>153</v>
      </c>
      <c r="G113" s="201"/>
      <c r="H113" s="204">
        <v>7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133</v>
      </c>
      <c r="AU113" s="210" t="s">
        <v>84</v>
      </c>
      <c r="AV113" s="12" t="s">
        <v>129</v>
      </c>
      <c r="AW113" s="12" t="s">
        <v>35</v>
      </c>
      <c r="AX113" s="12" t="s">
        <v>82</v>
      </c>
      <c r="AY113" s="210" t="s">
        <v>122</v>
      </c>
    </row>
    <row r="114" spans="2:65" s="1" customFormat="1" ht="22.5" customHeight="1" x14ac:dyDescent="0.2">
      <c r="B114" s="34"/>
      <c r="C114" s="174" t="s">
        <v>7</v>
      </c>
      <c r="D114" s="174" t="s">
        <v>124</v>
      </c>
      <c r="E114" s="175" t="s">
        <v>1046</v>
      </c>
      <c r="F114" s="176" t="s">
        <v>1047</v>
      </c>
      <c r="G114" s="177" t="s">
        <v>228</v>
      </c>
      <c r="H114" s="178">
        <v>14</v>
      </c>
      <c r="I114" s="179"/>
      <c r="J114" s="180">
        <f>ROUND(I114*H114,2)</f>
        <v>0</v>
      </c>
      <c r="K114" s="176" t="s">
        <v>128</v>
      </c>
      <c r="L114" s="38"/>
      <c r="M114" s="181" t="s">
        <v>19</v>
      </c>
      <c r="N114" s="182" t="s">
        <v>45</v>
      </c>
      <c r="O114" s="60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17" t="s">
        <v>504</v>
      </c>
      <c r="AT114" s="17" t="s">
        <v>124</v>
      </c>
      <c r="AU114" s="17" t="s">
        <v>84</v>
      </c>
      <c r="AY114" s="17" t="s">
        <v>122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82</v>
      </c>
      <c r="BK114" s="185">
        <f>ROUND(I114*H114,2)</f>
        <v>0</v>
      </c>
      <c r="BL114" s="17" t="s">
        <v>504</v>
      </c>
      <c r="BM114" s="17" t="s">
        <v>1048</v>
      </c>
    </row>
    <row r="115" spans="2:65" s="11" customFormat="1" x14ac:dyDescent="0.2">
      <c r="B115" s="189"/>
      <c r="C115" s="190"/>
      <c r="D115" s="186" t="s">
        <v>133</v>
      </c>
      <c r="E115" s="191" t="s">
        <v>19</v>
      </c>
      <c r="F115" s="192" t="s">
        <v>1049</v>
      </c>
      <c r="G115" s="190"/>
      <c r="H115" s="193">
        <v>14</v>
      </c>
      <c r="I115" s="194"/>
      <c r="J115" s="190"/>
      <c r="K115" s="190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133</v>
      </c>
      <c r="AU115" s="199" t="s">
        <v>84</v>
      </c>
      <c r="AV115" s="11" t="s">
        <v>84</v>
      </c>
      <c r="AW115" s="11" t="s">
        <v>35</v>
      </c>
      <c r="AX115" s="11" t="s">
        <v>82</v>
      </c>
      <c r="AY115" s="199" t="s">
        <v>122</v>
      </c>
    </row>
    <row r="116" spans="2:65" s="1" customFormat="1" ht="16.5" customHeight="1" x14ac:dyDescent="0.2">
      <c r="B116" s="34"/>
      <c r="C116" s="222" t="s">
        <v>270</v>
      </c>
      <c r="D116" s="222" t="s">
        <v>351</v>
      </c>
      <c r="E116" s="223" t="s">
        <v>1050</v>
      </c>
      <c r="F116" s="224" t="s">
        <v>1051</v>
      </c>
      <c r="G116" s="225" t="s">
        <v>228</v>
      </c>
      <c r="H116" s="226">
        <v>16.100000000000001</v>
      </c>
      <c r="I116" s="227"/>
      <c r="J116" s="228">
        <f>ROUND(I116*H116,2)</f>
        <v>0</v>
      </c>
      <c r="K116" s="224" t="s">
        <v>128</v>
      </c>
      <c r="L116" s="229"/>
      <c r="M116" s="230" t="s">
        <v>19</v>
      </c>
      <c r="N116" s="231" t="s">
        <v>45</v>
      </c>
      <c r="O116" s="60"/>
      <c r="P116" s="183">
        <f>O116*H116</f>
        <v>0</v>
      </c>
      <c r="Q116" s="183">
        <v>1.7000000000000001E-4</v>
      </c>
      <c r="R116" s="183">
        <f>Q116*H116</f>
        <v>2.7370000000000003E-3</v>
      </c>
      <c r="S116" s="183">
        <v>0</v>
      </c>
      <c r="T116" s="184">
        <f>S116*H116</f>
        <v>0</v>
      </c>
      <c r="AR116" s="17" t="s">
        <v>889</v>
      </c>
      <c r="AT116" s="17" t="s">
        <v>351</v>
      </c>
      <c r="AU116" s="17" t="s">
        <v>84</v>
      </c>
      <c r="AY116" s="17" t="s">
        <v>122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82</v>
      </c>
      <c r="BK116" s="185">
        <f>ROUND(I116*H116,2)</f>
        <v>0</v>
      </c>
      <c r="BL116" s="17" t="s">
        <v>889</v>
      </c>
      <c r="BM116" s="17" t="s">
        <v>1052</v>
      </c>
    </row>
    <row r="117" spans="2:65" s="11" customFormat="1" x14ac:dyDescent="0.2">
      <c r="B117" s="189"/>
      <c r="C117" s="190"/>
      <c r="D117" s="186" t="s">
        <v>133</v>
      </c>
      <c r="E117" s="191" t="s">
        <v>19</v>
      </c>
      <c r="F117" s="192" t="s">
        <v>1053</v>
      </c>
      <c r="G117" s="190"/>
      <c r="H117" s="193">
        <v>16.100000000000001</v>
      </c>
      <c r="I117" s="194"/>
      <c r="J117" s="190"/>
      <c r="K117" s="190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133</v>
      </c>
      <c r="AU117" s="199" t="s">
        <v>84</v>
      </c>
      <c r="AV117" s="11" t="s">
        <v>84</v>
      </c>
      <c r="AW117" s="11" t="s">
        <v>35</v>
      </c>
      <c r="AX117" s="11" t="s">
        <v>82</v>
      </c>
      <c r="AY117" s="199" t="s">
        <v>122</v>
      </c>
    </row>
    <row r="118" spans="2:65" s="1" customFormat="1" ht="22.5" customHeight="1" x14ac:dyDescent="0.2">
      <c r="B118" s="34"/>
      <c r="C118" s="174" t="s">
        <v>275</v>
      </c>
      <c r="D118" s="174" t="s">
        <v>124</v>
      </c>
      <c r="E118" s="175" t="s">
        <v>1054</v>
      </c>
      <c r="F118" s="176" t="s">
        <v>1055</v>
      </c>
      <c r="G118" s="177" t="s">
        <v>228</v>
      </c>
      <c r="H118" s="178">
        <v>103</v>
      </c>
      <c r="I118" s="179"/>
      <c r="J118" s="180">
        <f>ROUND(I118*H118,2)</f>
        <v>0</v>
      </c>
      <c r="K118" s="176" t="s">
        <v>128</v>
      </c>
      <c r="L118" s="38"/>
      <c r="M118" s="181" t="s">
        <v>19</v>
      </c>
      <c r="N118" s="182" t="s">
        <v>45</v>
      </c>
      <c r="O118" s="60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17" t="s">
        <v>504</v>
      </c>
      <c r="AT118" s="17" t="s">
        <v>124</v>
      </c>
      <c r="AU118" s="17" t="s">
        <v>84</v>
      </c>
      <c r="AY118" s="17" t="s">
        <v>122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82</v>
      </c>
      <c r="BK118" s="185">
        <f>ROUND(I118*H118,2)</f>
        <v>0</v>
      </c>
      <c r="BL118" s="17" t="s">
        <v>504</v>
      </c>
      <c r="BM118" s="17" t="s">
        <v>1056</v>
      </c>
    </row>
    <row r="119" spans="2:65" s="11" customFormat="1" x14ac:dyDescent="0.2">
      <c r="B119" s="189"/>
      <c r="C119" s="190"/>
      <c r="D119" s="186" t="s">
        <v>133</v>
      </c>
      <c r="E119" s="191" t="s">
        <v>19</v>
      </c>
      <c r="F119" s="192" t="s">
        <v>1057</v>
      </c>
      <c r="G119" s="190"/>
      <c r="H119" s="193">
        <v>103</v>
      </c>
      <c r="I119" s="194"/>
      <c r="J119" s="190"/>
      <c r="K119" s="190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133</v>
      </c>
      <c r="AU119" s="199" t="s">
        <v>84</v>
      </c>
      <c r="AV119" s="11" t="s">
        <v>84</v>
      </c>
      <c r="AW119" s="11" t="s">
        <v>35</v>
      </c>
      <c r="AX119" s="11" t="s">
        <v>82</v>
      </c>
      <c r="AY119" s="199" t="s">
        <v>122</v>
      </c>
    </row>
    <row r="120" spans="2:65" s="1" customFormat="1" ht="16.5" customHeight="1" x14ac:dyDescent="0.2">
      <c r="B120" s="34"/>
      <c r="C120" s="222" t="s">
        <v>279</v>
      </c>
      <c r="D120" s="222" t="s">
        <v>351</v>
      </c>
      <c r="E120" s="223" t="s">
        <v>1058</v>
      </c>
      <c r="F120" s="224" t="s">
        <v>1059</v>
      </c>
      <c r="G120" s="225" t="s">
        <v>228</v>
      </c>
      <c r="H120" s="226">
        <v>118.45</v>
      </c>
      <c r="I120" s="227"/>
      <c r="J120" s="228">
        <f>ROUND(I120*H120,2)</f>
        <v>0</v>
      </c>
      <c r="K120" s="224" t="s">
        <v>128</v>
      </c>
      <c r="L120" s="229"/>
      <c r="M120" s="230" t="s">
        <v>19</v>
      </c>
      <c r="N120" s="231" t="s">
        <v>45</v>
      </c>
      <c r="O120" s="60"/>
      <c r="P120" s="183">
        <f>O120*H120</f>
        <v>0</v>
      </c>
      <c r="Q120" s="183">
        <v>6.3000000000000003E-4</v>
      </c>
      <c r="R120" s="183">
        <f>Q120*H120</f>
        <v>7.4623500000000009E-2</v>
      </c>
      <c r="S120" s="183">
        <v>0</v>
      </c>
      <c r="T120" s="184">
        <f>S120*H120</f>
        <v>0</v>
      </c>
      <c r="AR120" s="17" t="s">
        <v>889</v>
      </c>
      <c r="AT120" s="17" t="s">
        <v>351</v>
      </c>
      <c r="AU120" s="17" t="s">
        <v>84</v>
      </c>
      <c r="AY120" s="17" t="s">
        <v>122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82</v>
      </c>
      <c r="BK120" s="185">
        <f>ROUND(I120*H120,2)</f>
        <v>0</v>
      </c>
      <c r="BL120" s="17" t="s">
        <v>889</v>
      </c>
      <c r="BM120" s="17" t="s">
        <v>1060</v>
      </c>
    </row>
    <row r="121" spans="2:65" s="11" customFormat="1" x14ac:dyDescent="0.2">
      <c r="B121" s="189"/>
      <c r="C121" s="190"/>
      <c r="D121" s="186" t="s">
        <v>133</v>
      </c>
      <c r="E121" s="191" t="s">
        <v>19</v>
      </c>
      <c r="F121" s="192" t="s">
        <v>1061</v>
      </c>
      <c r="G121" s="190"/>
      <c r="H121" s="193">
        <v>118.45</v>
      </c>
      <c r="I121" s="194"/>
      <c r="J121" s="190"/>
      <c r="K121" s="190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133</v>
      </c>
      <c r="AU121" s="199" t="s">
        <v>84</v>
      </c>
      <c r="AV121" s="11" t="s">
        <v>84</v>
      </c>
      <c r="AW121" s="11" t="s">
        <v>35</v>
      </c>
      <c r="AX121" s="11" t="s">
        <v>82</v>
      </c>
      <c r="AY121" s="199" t="s">
        <v>122</v>
      </c>
    </row>
    <row r="122" spans="2:65" s="1" customFormat="1" ht="22.5" customHeight="1" x14ac:dyDescent="0.2">
      <c r="B122" s="34"/>
      <c r="C122" s="174" t="s">
        <v>283</v>
      </c>
      <c r="D122" s="174" t="s">
        <v>124</v>
      </c>
      <c r="E122" s="175" t="s">
        <v>1062</v>
      </c>
      <c r="F122" s="176" t="s">
        <v>1063</v>
      </c>
      <c r="G122" s="177" t="s">
        <v>228</v>
      </c>
      <c r="H122" s="178">
        <v>8</v>
      </c>
      <c r="I122" s="179"/>
      <c r="J122" s="180">
        <f>ROUND(I122*H122,2)</f>
        <v>0</v>
      </c>
      <c r="K122" s="176" t="s">
        <v>128</v>
      </c>
      <c r="L122" s="38"/>
      <c r="M122" s="181" t="s">
        <v>19</v>
      </c>
      <c r="N122" s="182" t="s">
        <v>45</v>
      </c>
      <c r="O122" s="60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17" t="s">
        <v>504</v>
      </c>
      <c r="AT122" s="17" t="s">
        <v>124</v>
      </c>
      <c r="AU122" s="17" t="s">
        <v>84</v>
      </c>
      <c r="AY122" s="17" t="s">
        <v>122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82</v>
      </c>
      <c r="BK122" s="185">
        <f>ROUND(I122*H122,2)</f>
        <v>0</v>
      </c>
      <c r="BL122" s="17" t="s">
        <v>504</v>
      </c>
      <c r="BM122" s="17" t="s">
        <v>1064</v>
      </c>
    </row>
    <row r="123" spans="2:65" s="11" customFormat="1" x14ac:dyDescent="0.2">
      <c r="B123" s="189"/>
      <c r="C123" s="190"/>
      <c r="D123" s="186" t="s">
        <v>133</v>
      </c>
      <c r="E123" s="191" t="s">
        <v>19</v>
      </c>
      <c r="F123" s="192" t="s">
        <v>1065</v>
      </c>
      <c r="G123" s="190"/>
      <c r="H123" s="193">
        <v>8</v>
      </c>
      <c r="I123" s="194"/>
      <c r="J123" s="190"/>
      <c r="K123" s="190"/>
      <c r="L123" s="195"/>
      <c r="M123" s="196"/>
      <c r="N123" s="197"/>
      <c r="O123" s="197"/>
      <c r="P123" s="197"/>
      <c r="Q123" s="197"/>
      <c r="R123" s="197"/>
      <c r="S123" s="197"/>
      <c r="T123" s="198"/>
      <c r="AT123" s="199" t="s">
        <v>133</v>
      </c>
      <c r="AU123" s="199" t="s">
        <v>84</v>
      </c>
      <c r="AV123" s="11" t="s">
        <v>84</v>
      </c>
      <c r="AW123" s="11" t="s">
        <v>35</v>
      </c>
      <c r="AX123" s="11" t="s">
        <v>74</v>
      </c>
      <c r="AY123" s="199" t="s">
        <v>122</v>
      </c>
    </row>
    <row r="124" spans="2:65" s="12" customFormat="1" x14ac:dyDescent="0.2">
      <c r="B124" s="200"/>
      <c r="C124" s="201"/>
      <c r="D124" s="186" t="s">
        <v>133</v>
      </c>
      <c r="E124" s="202" t="s">
        <v>19</v>
      </c>
      <c r="F124" s="203" t="s">
        <v>153</v>
      </c>
      <c r="G124" s="201"/>
      <c r="H124" s="204">
        <v>8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133</v>
      </c>
      <c r="AU124" s="210" t="s">
        <v>84</v>
      </c>
      <c r="AV124" s="12" t="s">
        <v>129</v>
      </c>
      <c r="AW124" s="12" t="s">
        <v>35</v>
      </c>
      <c r="AX124" s="12" t="s">
        <v>82</v>
      </c>
      <c r="AY124" s="210" t="s">
        <v>122</v>
      </c>
    </row>
    <row r="125" spans="2:65" s="1" customFormat="1" ht="16.5" customHeight="1" x14ac:dyDescent="0.2">
      <c r="B125" s="34"/>
      <c r="C125" s="174" t="s">
        <v>288</v>
      </c>
      <c r="D125" s="174" t="s">
        <v>124</v>
      </c>
      <c r="E125" s="175" t="s">
        <v>1066</v>
      </c>
      <c r="F125" s="176" t="s">
        <v>1067</v>
      </c>
      <c r="G125" s="177" t="s">
        <v>1068</v>
      </c>
      <c r="H125" s="178">
        <v>1</v>
      </c>
      <c r="I125" s="179"/>
      <c r="J125" s="180">
        <f>ROUND(I125*H125,2)</f>
        <v>0</v>
      </c>
      <c r="K125" s="176" t="s">
        <v>19</v>
      </c>
      <c r="L125" s="38"/>
      <c r="M125" s="181" t="s">
        <v>19</v>
      </c>
      <c r="N125" s="182" t="s">
        <v>45</v>
      </c>
      <c r="O125" s="60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AR125" s="17" t="s">
        <v>504</v>
      </c>
      <c r="AT125" s="17" t="s">
        <v>124</v>
      </c>
      <c r="AU125" s="17" t="s">
        <v>84</v>
      </c>
      <c r="AY125" s="17" t="s">
        <v>122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82</v>
      </c>
      <c r="BK125" s="185">
        <f>ROUND(I125*H125,2)</f>
        <v>0</v>
      </c>
      <c r="BL125" s="17" t="s">
        <v>504</v>
      </c>
      <c r="BM125" s="17" t="s">
        <v>1069</v>
      </c>
    </row>
    <row r="126" spans="2:65" s="1" customFormat="1" ht="16.5" customHeight="1" x14ac:dyDescent="0.2">
      <c r="B126" s="34"/>
      <c r="C126" s="174" t="s">
        <v>292</v>
      </c>
      <c r="D126" s="174" t="s">
        <v>124</v>
      </c>
      <c r="E126" s="175" t="s">
        <v>1070</v>
      </c>
      <c r="F126" s="176" t="s">
        <v>1071</v>
      </c>
      <c r="G126" s="177" t="s">
        <v>1068</v>
      </c>
      <c r="H126" s="178">
        <v>1</v>
      </c>
      <c r="I126" s="179"/>
      <c r="J126" s="180">
        <f>ROUND(I126*H126,2)</f>
        <v>0</v>
      </c>
      <c r="K126" s="176" t="s">
        <v>19</v>
      </c>
      <c r="L126" s="38"/>
      <c r="M126" s="181" t="s">
        <v>19</v>
      </c>
      <c r="N126" s="182" t="s">
        <v>45</v>
      </c>
      <c r="O126" s="60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17" t="s">
        <v>504</v>
      </c>
      <c r="AT126" s="17" t="s">
        <v>124</v>
      </c>
      <c r="AU126" s="17" t="s">
        <v>84</v>
      </c>
      <c r="AY126" s="17" t="s">
        <v>122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82</v>
      </c>
      <c r="BK126" s="185">
        <f>ROUND(I126*H126,2)</f>
        <v>0</v>
      </c>
      <c r="BL126" s="17" t="s">
        <v>504</v>
      </c>
      <c r="BM126" s="17" t="s">
        <v>1072</v>
      </c>
    </row>
    <row r="127" spans="2:65" s="1" customFormat="1" ht="16.5" customHeight="1" x14ac:dyDescent="0.2">
      <c r="B127" s="34"/>
      <c r="C127" s="174" t="s">
        <v>296</v>
      </c>
      <c r="D127" s="174" t="s">
        <v>124</v>
      </c>
      <c r="E127" s="175" t="s">
        <v>1073</v>
      </c>
      <c r="F127" s="176" t="s">
        <v>1074</v>
      </c>
      <c r="G127" s="177" t="s">
        <v>1068</v>
      </c>
      <c r="H127" s="178">
        <v>1</v>
      </c>
      <c r="I127" s="179"/>
      <c r="J127" s="180">
        <f>ROUND(I127*H127,2)</f>
        <v>0</v>
      </c>
      <c r="K127" s="176" t="s">
        <v>19</v>
      </c>
      <c r="L127" s="38"/>
      <c r="M127" s="181" t="s">
        <v>19</v>
      </c>
      <c r="N127" s="182" t="s">
        <v>45</v>
      </c>
      <c r="O127" s="60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AR127" s="17" t="s">
        <v>504</v>
      </c>
      <c r="AT127" s="17" t="s">
        <v>124</v>
      </c>
      <c r="AU127" s="17" t="s">
        <v>84</v>
      </c>
      <c r="AY127" s="17" t="s">
        <v>122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82</v>
      </c>
      <c r="BK127" s="185">
        <f>ROUND(I127*H127,2)</f>
        <v>0</v>
      </c>
      <c r="BL127" s="17" t="s">
        <v>504</v>
      </c>
      <c r="BM127" s="17" t="s">
        <v>1075</v>
      </c>
    </row>
    <row r="128" spans="2:65" s="1" customFormat="1" ht="16.5" customHeight="1" x14ac:dyDescent="0.2">
      <c r="B128" s="34"/>
      <c r="C128" s="174" t="s">
        <v>305</v>
      </c>
      <c r="D128" s="174" t="s">
        <v>124</v>
      </c>
      <c r="E128" s="175" t="s">
        <v>1076</v>
      </c>
      <c r="F128" s="176" t="s">
        <v>1077</v>
      </c>
      <c r="G128" s="177" t="s">
        <v>1068</v>
      </c>
      <c r="H128" s="178">
        <v>1</v>
      </c>
      <c r="I128" s="179"/>
      <c r="J128" s="180">
        <f>ROUND(I128*H128,2)</f>
        <v>0</v>
      </c>
      <c r="K128" s="176" t="s">
        <v>19</v>
      </c>
      <c r="L128" s="38"/>
      <c r="M128" s="181" t="s">
        <v>19</v>
      </c>
      <c r="N128" s="182" t="s">
        <v>45</v>
      </c>
      <c r="O128" s="60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AR128" s="17" t="s">
        <v>504</v>
      </c>
      <c r="AT128" s="17" t="s">
        <v>124</v>
      </c>
      <c r="AU128" s="17" t="s">
        <v>84</v>
      </c>
      <c r="AY128" s="17" t="s">
        <v>122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82</v>
      </c>
      <c r="BK128" s="185">
        <f>ROUND(I128*H128,2)</f>
        <v>0</v>
      </c>
      <c r="BL128" s="17" t="s">
        <v>504</v>
      </c>
      <c r="BM128" s="17" t="s">
        <v>1078</v>
      </c>
    </row>
    <row r="129" spans="2:65" s="1" customFormat="1" ht="16.5" customHeight="1" x14ac:dyDescent="0.2">
      <c r="B129" s="34"/>
      <c r="C129" s="174" t="s">
        <v>310</v>
      </c>
      <c r="D129" s="174" t="s">
        <v>124</v>
      </c>
      <c r="E129" s="175" t="s">
        <v>1079</v>
      </c>
      <c r="F129" s="176" t="s">
        <v>1080</v>
      </c>
      <c r="G129" s="177" t="s">
        <v>1068</v>
      </c>
      <c r="H129" s="178">
        <v>1</v>
      </c>
      <c r="I129" s="179"/>
      <c r="J129" s="180">
        <f>ROUND(I129*H129,2)</f>
        <v>0</v>
      </c>
      <c r="K129" s="176" t="s">
        <v>19</v>
      </c>
      <c r="L129" s="38"/>
      <c r="M129" s="181" t="s">
        <v>19</v>
      </c>
      <c r="N129" s="182" t="s">
        <v>45</v>
      </c>
      <c r="O129" s="60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AR129" s="17" t="s">
        <v>504</v>
      </c>
      <c r="AT129" s="17" t="s">
        <v>124</v>
      </c>
      <c r="AU129" s="17" t="s">
        <v>84</v>
      </c>
      <c r="AY129" s="17" t="s">
        <v>122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82</v>
      </c>
      <c r="BK129" s="185">
        <f>ROUND(I129*H129,2)</f>
        <v>0</v>
      </c>
      <c r="BL129" s="17" t="s">
        <v>504</v>
      </c>
      <c r="BM129" s="17" t="s">
        <v>1081</v>
      </c>
    </row>
    <row r="130" spans="2:65" s="1" customFormat="1" ht="29.25" x14ac:dyDescent="0.2">
      <c r="B130" s="34"/>
      <c r="C130" s="35"/>
      <c r="D130" s="186" t="s">
        <v>391</v>
      </c>
      <c r="E130" s="35"/>
      <c r="F130" s="187" t="s">
        <v>1082</v>
      </c>
      <c r="G130" s="35"/>
      <c r="H130" s="35"/>
      <c r="I130" s="103"/>
      <c r="J130" s="35"/>
      <c r="K130" s="35"/>
      <c r="L130" s="38"/>
      <c r="M130" s="188"/>
      <c r="N130" s="60"/>
      <c r="O130" s="60"/>
      <c r="P130" s="60"/>
      <c r="Q130" s="60"/>
      <c r="R130" s="60"/>
      <c r="S130" s="60"/>
      <c r="T130" s="61"/>
      <c r="AT130" s="17" t="s">
        <v>391</v>
      </c>
      <c r="AU130" s="17" t="s">
        <v>84</v>
      </c>
    </row>
    <row r="131" spans="2:65" s="1" customFormat="1" ht="16.5" customHeight="1" x14ac:dyDescent="0.2">
      <c r="B131" s="34"/>
      <c r="C131" s="174" t="s">
        <v>317</v>
      </c>
      <c r="D131" s="174" t="s">
        <v>124</v>
      </c>
      <c r="E131" s="175" t="s">
        <v>1083</v>
      </c>
      <c r="F131" s="176" t="s">
        <v>1084</v>
      </c>
      <c r="G131" s="177" t="s">
        <v>1068</v>
      </c>
      <c r="H131" s="178">
        <v>1</v>
      </c>
      <c r="I131" s="179"/>
      <c r="J131" s="180">
        <f>ROUND(I131*H131,2)</f>
        <v>0</v>
      </c>
      <c r="K131" s="176" t="s">
        <v>19</v>
      </c>
      <c r="L131" s="38"/>
      <c r="M131" s="181" t="s">
        <v>19</v>
      </c>
      <c r="N131" s="182" t="s">
        <v>45</v>
      </c>
      <c r="O131" s="60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17" t="s">
        <v>504</v>
      </c>
      <c r="AT131" s="17" t="s">
        <v>124</v>
      </c>
      <c r="AU131" s="17" t="s">
        <v>84</v>
      </c>
      <c r="AY131" s="17" t="s">
        <v>122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82</v>
      </c>
      <c r="BK131" s="185">
        <f>ROUND(I131*H131,2)</f>
        <v>0</v>
      </c>
      <c r="BL131" s="17" t="s">
        <v>504</v>
      </c>
      <c r="BM131" s="17" t="s">
        <v>1085</v>
      </c>
    </row>
    <row r="132" spans="2:65" s="10" customFormat="1" ht="22.9" customHeight="1" x14ac:dyDescent="0.2">
      <c r="B132" s="158"/>
      <c r="C132" s="159"/>
      <c r="D132" s="160" t="s">
        <v>73</v>
      </c>
      <c r="E132" s="172" t="s">
        <v>1086</v>
      </c>
      <c r="F132" s="172" t="s">
        <v>1087</v>
      </c>
      <c r="G132" s="159"/>
      <c r="H132" s="159"/>
      <c r="I132" s="162"/>
      <c r="J132" s="173">
        <f>BK132</f>
        <v>0</v>
      </c>
      <c r="K132" s="159"/>
      <c r="L132" s="164"/>
      <c r="M132" s="165"/>
      <c r="N132" s="166"/>
      <c r="O132" s="166"/>
      <c r="P132" s="167">
        <f>SUM(P133:P205)</f>
        <v>0</v>
      </c>
      <c r="Q132" s="166"/>
      <c r="R132" s="167">
        <f>SUM(R133:R205)</f>
        <v>30.089074749999998</v>
      </c>
      <c r="S132" s="166"/>
      <c r="T132" s="168">
        <f>SUM(T133:T205)</f>
        <v>0</v>
      </c>
      <c r="AR132" s="169" t="s">
        <v>140</v>
      </c>
      <c r="AT132" s="170" t="s">
        <v>73</v>
      </c>
      <c r="AU132" s="170" t="s">
        <v>82</v>
      </c>
      <c r="AY132" s="169" t="s">
        <v>122</v>
      </c>
      <c r="BK132" s="171">
        <f>SUM(BK133:BK205)</f>
        <v>0</v>
      </c>
    </row>
    <row r="133" spans="2:65" s="1" customFormat="1" ht="33.75" customHeight="1" x14ac:dyDescent="0.2">
      <c r="B133" s="34"/>
      <c r="C133" s="174" t="s">
        <v>322</v>
      </c>
      <c r="D133" s="174" t="s">
        <v>124</v>
      </c>
      <c r="E133" s="175" t="s">
        <v>1088</v>
      </c>
      <c r="F133" s="176" t="s">
        <v>1089</v>
      </c>
      <c r="G133" s="177" t="s">
        <v>137</v>
      </c>
      <c r="H133" s="178">
        <v>2</v>
      </c>
      <c r="I133" s="179"/>
      <c r="J133" s="180">
        <f>ROUND(I133*H133,2)</f>
        <v>0</v>
      </c>
      <c r="K133" s="176" t="s">
        <v>128</v>
      </c>
      <c r="L133" s="38"/>
      <c r="M133" s="181" t="s">
        <v>19</v>
      </c>
      <c r="N133" s="182" t="s">
        <v>45</v>
      </c>
      <c r="O133" s="60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AR133" s="17" t="s">
        <v>504</v>
      </c>
      <c r="AT133" s="17" t="s">
        <v>124</v>
      </c>
      <c r="AU133" s="17" t="s">
        <v>84</v>
      </c>
      <c r="AY133" s="17" t="s">
        <v>122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82</v>
      </c>
      <c r="BK133" s="185">
        <f>ROUND(I133*H133,2)</f>
        <v>0</v>
      </c>
      <c r="BL133" s="17" t="s">
        <v>504</v>
      </c>
      <c r="BM133" s="17" t="s">
        <v>1090</v>
      </c>
    </row>
    <row r="134" spans="2:65" s="1" customFormat="1" ht="29.25" x14ac:dyDescent="0.2">
      <c r="B134" s="34"/>
      <c r="C134" s="35"/>
      <c r="D134" s="186" t="s">
        <v>131</v>
      </c>
      <c r="E134" s="35"/>
      <c r="F134" s="187" t="s">
        <v>1091</v>
      </c>
      <c r="G134" s="35"/>
      <c r="H134" s="35"/>
      <c r="I134" s="103"/>
      <c r="J134" s="35"/>
      <c r="K134" s="35"/>
      <c r="L134" s="38"/>
      <c r="M134" s="188"/>
      <c r="N134" s="60"/>
      <c r="O134" s="60"/>
      <c r="P134" s="60"/>
      <c r="Q134" s="60"/>
      <c r="R134" s="60"/>
      <c r="S134" s="60"/>
      <c r="T134" s="61"/>
      <c r="AT134" s="17" t="s">
        <v>131</v>
      </c>
      <c r="AU134" s="17" t="s">
        <v>84</v>
      </c>
    </row>
    <row r="135" spans="2:65" s="1" customFormat="1" ht="16.5" customHeight="1" x14ac:dyDescent="0.2">
      <c r="B135" s="34"/>
      <c r="C135" s="174" t="s">
        <v>327</v>
      </c>
      <c r="D135" s="174" t="s">
        <v>124</v>
      </c>
      <c r="E135" s="175" t="s">
        <v>1092</v>
      </c>
      <c r="F135" s="176" t="s">
        <v>1093</v>
      </c>
      <c r="G135" s="177" t="s">
        <v>1068</v>
      </c>
      <c r="H135" s="178">
        <v>2</v>
      </c>
      <c r="I135" s="179"/>
      <c r="J135" s="180">
        <f>ROUND(I135*H135,2)</f>
        <v>0</v>
      </c>
      <c r="K135" s="176" t="s">
        <v>19</v>
      </c>
      <c r="L135" s="38"/>
      <c r="M135" s="181" t="s">
        <v>19</v>
      </c>
      <c r="N135" s="182" t="s">
        <v>45</v>
      </c>
      <c r="O135" s="60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AR135" s="17" t="s">
        <v>504</v>
      </c>
      <c r="AT135" s="17" t="s">
        <v>124</v>
      </c>
      <c r="AU135" s="17" t="s">
        <v>84</v>
      </c>
      <c r="AY135" s="17" t="s">
        <v>122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82</v>
      </c>
      <c r="BK135" s="185">
        <f>ROUND(I135*H135,2)</f>
        <v>0</v>
      </c>
      <c r="BL135" s="17" t="s">
        <v>504</v>
      </c>
      <c r="BM135" s="17" t="s">
        <v>1094</v>
      </c>
    </row>
    <row r="136" spans="2:65" s="1" customFormat="1" ht="22.5" customHeight="1" x14ac:dyDescent="0.2">
      <c r="B136" s="34"/>
      <c r="C136" s="174" t="s">
        <v>335</v>
      </c>
      <c r="D136" s="174" t="s">
        <v>124</v>
      </c>
      <c r="E136" s="175" t="s">
        <v>1095</v>
      </c>
      <c r="F136" s="176" t="s">
        <v>1096</v>
      </c>
      <c r="G136" s="177" t="s">
        <v>241</v>
      </c>
      <c r="H136" s="178">
        <v>24</v>
      </c>
      <c r="I136" s="179"/>
      <c r="J136" s="180">
        <f>ROUND(I136*H136,2)</f>
        <v>0</v>
      </c>
      <c r="K136" s="176" t="s">
        <v>128</v>
      </c>
      <c r="L136" s="38"/>
      <c r="M136" s="181" t="s">
        <v>19</v>
      </c>
      <c r="N136" s="182" t="s">
        <v>45</v>
      </c>
      <c r="O136" s="60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17" t="s">
        <v>504</v>
      </c>
      <c r="AT136" s="17" t="s">
        <v>124</v>
      </c>
      <c r="AU136" s="17" t="s">
        <v>84</v>
      </c>
      <c r="AY136" s="17" t="s">
        <v>122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82</v>
      </c>
      <c r="BK136" s="185">
        <f>ROUND(I136*H136,2)</f>
        <v>0</v>
      </c>
      <c r="BL136" s="17" t="s">
        <v>504</v>
      </c>
      <c r="BM136" s="17" t="s">
        <v>1097</v>
      </c>
    </row>
    <row r="137" spans="2:65" s="1" customFormat="1" ht="29.25" x14ac:dyDescent="0.2">
      <c r="B137" s="34"/>
      <c r="C137" s="35"/>
      <c r="D137" s="186" t="s">
        <v>131</v>
      </c>
      <c r="E137" s="35"/>
      <c r="F137" s="187" t="s">
        <v>1098</v>
      </c>
      <c r="G137" s="35"/>
      <c r="H137" s="35"/>
      <c r="I137" s="103"/>
      <c r="J137" s="35"/>
      <c r="K137" s="35"/>
      <c r="L137" s="38"/>
      <c r="M137" s="188"/>
      <c r="N137" s="60"/>
      <c r="O137" s="60"/>
      <c r="P137" s="60"/>
      <c r="Q137" s="60"/>
      <c r="R137" s="60"/>
      <c r="S137" s="60"/>
      <c r="T137" s="61"/>
      <c r="AT137" s="17" t="s">
        <v>131</v>
      </c>
      <c r="AU137" s="17" t="s">
        <v>84</v>
      </c>
    </row>
    <row r="138" spans="2:65" s="11" customFormat="1" x14ac:dyDescent="0.2">
      <c r="B138" s="189"/>
      <c r="C138" s="190"/>
      <c r="D138" s="186" t="s">
        <v>133</v>
      </c>
      <c r="E138" s="191" t="s">
        <v>19</v>
      </c>
      <c r="F138" s="192" t="s">
        <v>1099</v>
      </c>
      <c r="G138" s="190"/>
      <c r="H138" s="193">
        <v>18</v>
      </c>
      <c r="I138" s="194"/>
      <c r="J138" s="190"/>
      <c r="K138" s="190"/>
      <c r="L138" s="195"/>
      <c r="M138" s="196"/>
      <c r="N138" s="197"/>
      <c r="O138" s="197"/>
      <c r="P138" s="197"/>
      <c r="Q138" s="197"/>
      <c r="R138" s="197"/>
      <c r="S138" s="197"/>
      <c r="T138" s="198"/>
      <c r="AT138" s="199" t="s">
        <v>133</v>
      </c>
      <c r="AU138" s="199" t="s">
        <v>84</v>
      </c>
      <c r="AV138" s="11" t="s">
        <v>84</v>
      </c>
      <c r="AW138" s="11" t="s">
        <v>35</v>
      </c>
      <c r="AX138" s="11" t="s">
        <v>74</v>
      </c>
      <c r="AY138" s="199" t="s">
        <v>122</v>
      </c>
    </row>
    <row r="139" spans="2:65" s="11" customFormat="1" x14ac:dyDescent="0.2">
      <c r="B139" s="189"/>
      <c r="C139" s="190"/>
      <c r="D139" s="186" t="s">
        <v>133</v>
      </c>
      <c r="E139" s="191" t="s">
        <v>19</v>
      </c>
      <c r="F139" s="192" t="s">
        <v>1100</v>
      </c>
      <c r="G139" s="190"/>
      <c r="H139" s="193">
        <v>6</v>
      </c>
      <c r="I139" s="194"/>
      <c r="J139" s="190"/>
      <c r="K139" s="190"/>
      <c r="L139" s="195"/>
      <c r="M139" s="196"/>
      <c r="N139" s="197"/>
      <c r="O139" s="197"/>
      <c r="P139" s="197"/>
      <c r="Q139" s="197"/>
      <c r="R139" s="197"/>
      <c r="S139" s="197"/>
      <c r="T139" s="198"/>
      <c r="AT139" s="199" t="s">
        <v>133</v>
      </c>
      <c r="AU139" s="199" t="s">
        <v>84</v>
      </c>
      <c r="AV139" s="11" t="s">
        <v>84</v>
      </c>
      <c r="AW139" s="11" t="s">
        <v>35</v>
      </c>
      <c r="AX139" s="11" t="s">
        <v>74</v>
      </c>
      <c r="AY139" s="199" t="s">
        <v>122</v>
      </c>
    </row>
    <row r="140" spans="2:65" s="12" customFormat="1" x14ac:dyDescent="0.2">
      <c r="B140" s="200"/>
      <c r="C140" s="201"/>
      <c r="D140" s="186" t="s">
        <v>133</v>
      </c>
      <c r="E140" s="202" t="s">
        <v>19</v>
      </c>
      <c r="F140" s="203" t="s">
        <v>153</v>
      </c>
      <c r="G140" s="201"/>
      <c r="H140" s="204">
        <v>24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133</v>
      </c>
      <c r="AU140" s="210" t="s">
        <v>84</v>
      </c>
      <c r="AV140" s="12" t="s">
        <v>129</v>
      </c>
      <c r="AW140" s="12" t="s">
        <v>35</v>
      </c>
      <c r="AX140" s="12" t="s">
        <v>82</v>
      </c>
      <c r="AY140" s="210" t="s">
        <v>122</v>
      </c>
    </row>
    <row r="141" spans="2:65" s="1" customFormat="1" ht="16.5" customHeight="1" x14ac:dyDescent="0.2">
      <c r="B141" s="34"/>
      <c r="C141" s="174" t="s">
        <v>340</v>
      </c>
      <c r="D141" s="174" t="s">
        <v>124</v>
      </c>
      <c r="E141" s="175" t="s">
        <v>1101</v>
      </c>
      <c r="F141" s="176" t="s">
        <v>1102</v>
      </c>
      <c r="G141" s="177" t="s">
        <v>241</v>
      </c>
      <c r="H141" s="178">
        <v>1.28</v>
      </c>
      <c r="I141" s="179"/>
      <c r="J141" s="180">
        <f>ROUND(I141*H141,2)</f>
        <v>0</v>
      </c>
      <c r="K141" s="176" t="s">
        <v>128</v>
      </c>
      <c r="L141" s="38"/>
      <c r="M141" s="181" t="s">
        <v>19</v>
      </c>
      <c r="N141" s="182" t="s">
        <v>45</v>
      </c>
      <c r="O141" s="60"/>
      <c r="P141" s="183">
        <f>O141*H141</f>
        <v>0</v>
      </c>
      <c r="Q141" s="183">
        <v>2.2563399999999998</v>
      </c>
      <c r="R141" s="183">
        <f>Q141*H141</f>
        <v>2.8881151999999997</v>
      </c>
      <c r="S141" s="183">
        <v>0</v>
      </c>
      <c r="T141" s="184">
        <f>S141*H141</f>
        <v>0</v>
      </c>
      <c r="AR141" s="17" t="s">
        <v>504</v>
      </c>
      <c r="AT141" s="17" t="s">
        <v>124</v>
      </c>
      <c r="AU141" s="17" t="s">
        <v>84</v>
      </c>
      <c r="AY141" s="17" t="s">
        <v>122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82</v>
      </c>
      <c r="BK141" s="185">
        <f>ROUND(I141*H141,2)</f>
        <v>0</v>
      </c>
      <c r="BL141" s="17" t="s">
        <v>504</v>
      </c>
      <c r="BM141" s="17" t="s">
        <v>1103</v>
      </c>
    </row>
    <row r="142" spans="2:65" s="11" customFormat="1" x14ac:dyDescent="0.2">
      <c r="B142" s="189"/>
      <c r="C142" s="190"/>
      <c r="D142" s="186" t="s">
        <v>133</v>
      </c>
      <c r="E142" s="191" t="s">
        <v>19</v>
      </c>
      <c r="F142" s="192" t="s">
        <v>1104</v>
      </c>
      <c r="G142" s="190"/>
      <c r="H142" s="193">
        <v>1.28</v>
      </c>
      <c r="I142" s="194"/>
      <c r="J142" s="190"/>
      <c r="K142" s="190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133</v>
      </c>
      <c r="AU142" s="199" t="s">
        <v>84</v>
      </c>
      <c r="AV142" s="11" t="s">
        <v>84</v>
      </c>
      <c r="AW142" s="11" t="s">
        <v>35</v>
      </c>
      <c r="AX142" s="11" t="s">
        <v>82</v>
      </c>
      <c r="AY142" s="199" t="s">
        <v>122</v>
      </c>
    </row>
    <row r="143" spans="2:65" s="1" customFormat="1" ht="16.5" customHeight="1" x14ac:dyDescent="0.2">
      <c r="B143" s="34"/>
      <c r="C143" s="174" t="s">
        <v>345</v>
      </c>
      <c r="D143" s="174" t="s">
        <v>124</v>
      </c>
      <c r="E143" s="175" t="s">
        <v>1105</v>
      </c>
      <c r="F143" s="176" t="s">
        <v>1106</v>
      </c>
      <c r="G143" s="177" t="s">
        <v>330</v>
      </c>
      <c r="H143" s="178">
        <v>0.115</v>
      </c>
      <c r="I143" s="179"/>
      <c r="J143" s="180">
        <f>ROUND(I143*H143,2)</f>
        <v>0</v>
      </c>
      <c r="K143" s="176" t="s">
        <v>128</v>
      </c>
      <c r="L143" s="38"/>
      <c r="M143" s="181" t="s">
        <v>19</v>
      </c>
      <c r="N143" s="182" t="s">
        <v>45</v>
      </c>
      <c r="O143" s="60"/>
      <c r="P143" s="183">
        <f>O143*H143</f>
        <v>0</v>
      </c>
      <c r="Q143" s="183">
        <v>1.06277</v>
      </c>
      <c r="R143" s="183">
        <f>Q143*H143</f>
        <v>0.12221855000000001</v>
      </c>
      <c r="S143" s="183">
        <v>0</v>
      </c>
      <c r="T143" s="184">
        <f>S143*H143</f>
        <v>0</v>
      </c>
      <c r="AR143" s="17" t="s">
        <v>504</v>
      </c>
      <c r="AT143" s="17" t="s">
        <v>124</v>
      </c>
      <c r="AU143" s="17" t="s">
        <v>84</v>
      </c>
      <c r="AY143" s="17" t="s">
        <v>122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82</v>
      </c>
      <c r="BK143" s="185">
        <f>ROUND(I143*H143,2)</f>
        <v>0</v>
      </c>
      <c r="BL143" s="17" t="s">
        <v>504</v>
      </c>
      <c r="BM143" s="17" t="s">
        <v>1107</v>
      </c>
    </row>
    <row r="144" spans="2:65" s="11" customFormat="1" x14ac:dyDescent="0.2">
      <c r="B144" s="189"/>
      <c r="C144" s="190"/>
      <c r="D144" s="186" t="s">
        <v>133</v>
      </c>
      <c r="E144" s="191" t="s">
        <v>19</v>
      </c>
      <c r="F144" s="192" t="s">
        <v>1108</v>
      </c>
      <c r="G144" s="190"/>
      <c r="H144" s="193">
        <v>0.115</v>
      </c>
      <c r="I144" s="194"/>
      <c r="J144" s="190"/>
      <c r="K144" s="190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133</v>
      </c>
      <c r="AU144" s="199" t="s">
        <v>84</v>
      </c>
      <c r="AV144" s="11" t="s">
        <v>84</v>
      </c>
      <c r="AW144" s="11" t="s">
        <v>35</v>
      </c>
      <c r="AX144" s="11" t="s">
        <v>82</v>
      </c>
      <c r="AY144" s="199" t="s">
        <v>122</v>
      </c>
    </row>
    <row r="145" spans="2:65" s="1" customFormat="1" ht="16.5" customHeight="1" x14ac:dyDescent="0.2">
      <c r="B145" s="34"/>
      <c r="C145" s="174" t="s">
        <v>350</v>
      </c>
      <c r="D145" s="174" t="s">
        <v>124</v>
      </c>
      <c r="E145" s="175" t="s">
        <v>1109</v>
      </c>
      <c r="F145" s="176" t="s">
        <v>1110</v>
      </c>
      <c r="G145" s="177" t="s">
        <v>127</v>
      </c>
      <c r="H145" s="178">
        <v>6.4</v>
      </c>
      <c r="I145" s="179"/>
      <c r="J145" s="180">
        <f>ROUND(I145*H145,2)</f>
        <v>0</v>
      </c>
      <c r="K145" s="176" t="s">
        <v>128</v>
      </c>
      <c r="L145" s="38"/>
      <c r="M145" s="181" t="s">
        <v>19</v>
      </c>
      <c r="N145" s="182" t="s">
        <v>45</v>
      </c>
      <c r="O145" s="60"/>
      <c r="P145" s="183">
        <f>O145*H145</f>
        <v>0</v>
      </c>
      <c r="Q145" s="183">
        <v>1.7430000000000001E-2</v>
      </c>
      <c r="R145" s="183">
        <f>Q145*H145</f>
        <v>0.11155200000000001</v>
      </c>
      <c r="S145" s="183">
        <v>0</v>
      </c>
      <c r="T145" s="184">
        <f>S145*H145</f>
        <v>0</v>
      </c>
      <c r="AR145" s="17" t="s">
        <v>504</v>
      </c>
      <c r="AT145" s="17" t="s">
        <v>124</v>
      </c>
      <c r="AU145" s="17" t="s">
        <v>84</v>
      </c>
      <c r="AY145" s="17" t="s">
        <v>122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82</v>
      </c>
      <c r="BK145" s="185">
        <f>ROUND(I145*H145,2)</f>
        <v>0</v>
      </c>
      <c r="BL145" s="17" t="s">
        <v>504</v>
      </c>
      <c r="BM145" s="17" t="s">
        <v>1111</v>
      </c>
    </row>
    <row r="146" spans="2:65" s="11" customFormat="1" x14ac:dyDescent="0.2">
      <c r="B146" s="189"/>
      <c r="C146" s="190"/>
      <c r="D146" s="186" t="s">
        <v>133</v>
      </c>
      <c r="E146" s="191" t="s">
        <v>19</v>
      </c>
      <c r="F146" s="192" t="s">
        <v>1112</v>
      </c>
      <c r="G146" s="190"/>
      <c r="H146" s="193">
        <v>6.4</v>
      </c>
      <c r="I146" s="194"/>
      <c r="J146" s="190"/>
      <c r="K146" s="190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133</v>
      </c>
      <c r="AU146" s="199" t="s">
        <v>84</v>
      </c>
      <c r="AV146" s="11" t="s">
        <v>84</v>
      </c>
      <c r="AW146" s="11" t="s">
        <v>35</v>
      </c>
      <c r="AX146" s="11" t="s">
        <v>82</v>
      </c>
      <c r="AY146" s="199" t="s">
        <v>122</v>
      </c>
    </row>
    <row r="147" spans="2:65" s="1" customFormat="1" ht="16.5" customHeight="1" x14ac:dyDescent="0.2">
      <c r="B147" s="34"/>
      <c r="C147" s="174" t="s">
        <v>357</v>
      </c>
      <c r="D147" s="174" t="s">
        <v>124</v>
      </c>
      <c r="E147" s="175" t="s">
        <v>1113</v>
      </c>
      <c r="F147" s="176" t="s">
        <v>1114</v>
      </c>
      <c r="G147" s="177" t="s">
        <v>137</v>
      </c>
      <c r="H147" s="178">
        <v>2</v>
      </c>
      <c r="I147" s="179"/>
      <c r="J147" s="180">
        <f>ROUND(I147*H147,2)</f>
        <v>0</v>
      </c>
      <c r="K147" s="176" t="s">
        <v>19</v>
      </c>
      <c r="L147" s="38"/>
      <c r="M147" s="181" t="s">
        <v>19</v>
      </c>
      <c r="N147" s="182" t="s">
        <v>45</v>
      </c>
      <c r="O147" s="60"/>
      <c r="P147" s="183">
        <f>O147*H147</f>
        <v>0</v>
      </c>
      <c r="Q147" s="183">
        <v>1.7430000000000001E-2</v>
      </c>
      <c r="R147" s="183">
        <f>Q147*H147</f>
        <v>3.4860000000000002E-2</v>
      </c>
      <c r="S147" s="183">
        <v>0</v>
      </c>
      <c r="T147" s="184">
        <f>S147*H147</f>
        <v>0</v>
      </c>
      <c r="AR147" s="17" t="s">
        <v>504</v>
      </c>
      <c r="AT147" s="17" t="s">
        <v>124</v>
      </c>
      <c r="AU147" s="17" t="s">
        <v>84</v>
      </c>
      <c r="AY147" s="17" t="s">
        <v>122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82</v>
      </c>
      <c r="BK147" s="185">
        <f>ROUND(I147*H147,2)</f>
        <v>0</v>
      </c>
      <c r="BL147" s="17" t="s">
        <v>504</v>
      </c>
      <c r="BM147" s="17" t="s">
        <v>1115</v>
      </c>
    </row>
    <row r="148" spans="2:65" s="1" customFormat="1" ht="16.5" customHeight="1" x14ac:dyDescent="0.2">
      <c r="B148" s="34"/>
      <c r="C148" s="174" t="s">
        <v>363</v>
      </c>
      <c r="D148" s="174" t="s">
        <v>124</v>
      </c>
      <c r="E148" s="175" t="s">
        <v>1116</v>
      </c>
      <c r="F148" s="176" t="s">
        <v>1117</v>
      </c>
      <c r="G148" s="177" t="s">
        <v>137</v>
      </c>
      <c r="H148" s="178">
        <v>2</v>
      </c>
      <c r="I148" s="179"/>
      <c r="J148" s="180">
        <f>ROUND(I148*H148,2)</f>
        <v>0</v>
      </c>
      <c r="K148" s="176" t="s">
        <v>19</v>
      </c>
      <c r="L148" s="38"/>
      <c r="M148" s="181" t="s">
        <v>19</v>
      </c>
      <c r="N148" s="182" t="s">
        <v>45</v>
      </c>
      <c r="O148" s="60"/>
      <c r="P148" s="183">
        <f>O148*H148</f>
        <v>0</v>
      </c>
      <c r="Q148" s="183">
        <v>1.7430000000000001E-2</v>
      </c>
      <c r="R148" s="183">
        <f>Q148*H148</f>
        <v>3.4860000000000002E-2</v>
      </c>
      <c r="S148" s="183">
        <v>0</v>
      </c>
      <c r="T148" s="184">
        <f>S148*H148</f>
        <v>0</v>
      </c>
      <c r="AR148" s="17" t="s">
        <v>504</v>
      </c>
      <c r="AT148" s="17" t="s">
        <v>124</v>
      </c>
      <c r="AU148" s="17" t="s">
        <v>84</v>
      </c>
      <c r="AY148" s="17" t="s">
        <v>122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82</v>
      </c>
      <c r="BK148" s="185">
        <f>ROUND(I148*H148,2)</f>
        <v>0</v>
      </c>
      <c r="BL148" s="17" t="s">
        <v>504</v>
      </c>
      <c r="BM148" s="17" t="s">
        <v>1118</v>
      </c>
    </row>
    <row r="149" spans="2:65" s="1" customFormat="1" ht="16.5" customHeight="1" x14ac:dyDescent="0.2">
      <c r="B149" s="34"/>
      <c r="C149" s="174" t="s">
        <v>373</v>
      </c>
      <c r="D149" s="174" t="s">
        <v>124</v>
      </c>
      <c r="E149" s="175" t="s">
        <v>1119</v>
      </c>
      <c r="F149" s="176" t="s">
        <v>1120</v>
      </c>
      <c r="G149" s="177" t="s">
        <v>1068</v>
      </c>
      <c r="H149" s="178">
        <v>1</v>
      </c>
      <c r="I149" s="179"/>
      <c r="J149" s="180">
        <f>ROUND(I149*H149,2)</f>
        <v>0</v>
      </c>
      <c r="K149" s="176" t="s">
        <v>19</v>
      </c>
      <c r="L149" s="38"/>
      <c r="M149" s="181" t="s">
        <v>19</v>
      </c>
      <c r="N149" s="182" t="s">
        <v>45</v>
      </c>
      <c r="O149" s="60"/>
      <c r="P149" s="183">
        <f>O149*H149</f>
        <v>0</v>
      </c>
      <c r="Q149" s="183">
        <v>1.7430000000000001E-2</v>
      </c>
      <c r="R149" s="183">
        <f>Q149*H149</f>
        <v>1.7430000000000001E-2</v>
      </c>
      <c r="S149" s="183">
        <v>0</v>
      </c>
      <c r="T149" s="184">
        <f>S149*H149</f>
        <v>0</v>
      </c>
      <c r="AR149" s="17" t="s">
        <v>504</v>
      </c>
      <c r="AT149" s="17" t="s">
        <v>124</v>
      </c>
      <c r="AU149" s="17" t="s">
        <v>84</v>
      </c>
      <c r="AY149" s="17" t="s">
        <v>122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82</v>
      </c>
      <c r="BK149" s="185">
        <f>ROUND(I149*H149,2)</f>
        <v>0</v>
      </c>
      <c r="BL149" s="17" t="s">
        <v>504</v>
      </c>
      <c r="BM149" s="17" t="s">
        <v>1121</v>
      </c>
    </row>
    <row r="150" spans="2:65" s="1" customFormat="1" ht="58.5" x14ac:dyDescent="0.2">
      <c r="B150" s="34"/>
      <c r="C150" s="35"/>
      <c r="D150" s="186" t="s">
        <v>391</v>
      </c>
      <c r="E150" s="35"/>
      <c r="F150" s="187" t="s">
        <v>1122</v>
      </c>
      <c r="G150" s="35"/>
      <c r="H150" s="35"/>
      <c r="I150" s="103"/>
      <c r="J150" s="35"/>
      <c r="K150" s="35"/>
      <c r="L150" s="38"/>
      <c r="M150" s="188"/>
      <c r="N150" s="60"/>
      <c r="O150" s="60"/>
      <c r="P150" s="60"/>
      <c r="Q150" s="60"/>
      <c r="R150" s="60"/>
      <c r="S150" s="60"/>
      <c r="T150" s="61"/>
      <c r="AT150" s="17" t="s">
        <v>391</v>
      </c>
      <c r="AU150" s="17" t="s">
        <v>84</v>
      </c>
    </row>
    <row r="151" spans="2:65" s="1" customFormat="1" ht="16.5" customHeight="1" x14ac:dyDescent="0.2">
      <c r="B151" s="34"/>
      <c r="C151" s="174" t="s">
        <v>378</v>
      </c>
      <c r="D151" s="174" t="s">
        <v>124</v>
      </c>
      <c r="E151" s="175" t="s">
        <v>1123</v>
      </c>
      <c r="F151" s="176" t="s">
        <v>1124</v>
      </c>
      <c r="G151" s="177" t="s">
        <v>1125</v>
      </c>
      <c r="H151" s="178">
        <v>16</v>
      </c>
      <c r="I151" s="179"/>
      <c r="J151" s="180">
        <f>ROUND(I151*H151,2)</f>
        <v>0</v>
      </c>
      <c r="K151" s="176" t="s">
        <v>128</v>
      </c>
      <c r="L151" s="38"/>
      <c r="M151" s="181" t="s">
        <v>19</v>
      </c>
      <c r="N151" s="182" t="s">
        <v>45</v>
      </c>
      <c r="O151" s="60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17" t="s">
        <v>504</v>
      </c>
      <c r="AT151" s="17" t="s">
        <v>124</v>
      </c>
      <c r="AU151" s="17" t="s">
        <v>84</v>
      </c>
      <c r="AY151" s="17" t="s">
        <v>122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82</v>
      </c>
      <c r="BK151" s="185">
        <f>ROUND(I151*H151,2)</f>
        <v>0</v>
      </c>
      <c r="BL151" s="17" t="s">
        <v>504</v>
      </c>
      <c r="BM151" s="17" t="s">
        <v>1126</v>
      </c>
    </row>
    <row r="152" spans="2:65" s="11" customFormat="1" x14ac:dyDescent="0.2">
      <c r="B152" s="189"/>
      <c r="C152" s="190"/>
      <c r="D152" s="186" t="s">
        <v>133</v>
      </c>
      <c r="E152" s="191" t="s">
        <v>19</v>
      </c>
      <c r="F152" s="192" t="s">
        <v>1127</v>
      </c>
      <c r="G152" s="190"/>
      <c r="H152" s="193">
        <v>16</v>
      </c>
      <c r="I152" s="194"/>
      <c r="J152" s="190"/>
      <c r="K152" s="190"/>
      <c r="L152" s="195"/>
      <c r="M152" s="196"/>
      <c r="N152" s="197"/>
      <c r="O152" s="197"/>
      <c r="P152" s="197"/>
      <c r="Q152" s="197"/>
      <c r="R152" s="197"/>
      <c r="S152" s="197"/>
      <c r="T152" s="198"/>
      <c r="AT152" s="199" t="s">
        <v>133</v>
      </c>
      <c r="AU152" s="199" t="s">
        <v>84</v>
      </c>
      <c r="AV152" s="11" t="s">
        <v>84</v>
      </c>
      <c r="AW152" s="11" t="s">
        <v>35</v>
      </c>
      <c r="AX152" s="11" t="s">
        <v>82</v>
      </c>
      <c r="AY152" s="199" t="s">
        <v>122</v>
      </c>
    </row>
    <row r="153" spans="2:65" s="1" customFormat="1" ht="16.5" customHeight="1" x14ac:dyDescent="0.2">
      <c r="B153" s="34"/>
      <c r="C153" s="174" t="s">
        <v>382</v>
      </c>
      <c r="D153" s="174" t="s">
        <v>124</v>
      </c>
      <c r="E153" s="175" t="s">
        <v>1128</v>
      </c>
      <c r="F153" s="176" t="s">
        <v>1129</v>
      </c>
      <c r="G153" s="177" t="s">
        <v>241</v>
      </c>
      <c r="H153" s="178">
        <v>24</v>
      </c>
      <c r="I153" s="179"/>
      <c r="J153" s="180">
        <f>ROUND(I153*H153,2)</f>
        <v>0</v>
      </c>
      <c r="K153" s="176" t="s">
        <v>128</v>
      </c>
      <c r="L153" s="38"/>
      <c r="M153" s="181" t="s">
        <v>19</v>
      </c>
      <c r="N153" s="182" t="s">
        <v>45</v>
      </c>
      <c r="O153" s="60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17" t="s">
        <v>504</v>
      </c>
      <c r="AT153" s="17" t="s">
        <v>124</v>
      </c>
      <c r="AU153" s="17" t="s">
        <v>84</v>
      </c>
      <c r="AY153" s="17" t="s">
        <v>122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7" t="s">
        <v>82</v>
      </c>
      <c r="BK153" s="185">
        <f>ROUND(I153*H153,2)</f>
        <v>0</v>
      </c>
      <c r="BL153" s="17" t="s">
        <v>504</v>
      </c>
      <c r="BM153" s="17" t="s">
        <v>1130</v>
      </c>
    </row>
    <row r="154" spans="2:65" s="11" customFormat="1" x14ac:dyDescent="0.2">
      <c r="B154" s="189"/>
      <c r="C154" s="190"/>
      <c r="D154" s="186" t="s">
        <v>133</v>
      </c>
      <c r="E154" s="191" t="s">
        <v>19</v>
      </c>
      <c r="F154" s="192" t="s">
        <v>1131</v>
      </c>
      <c r="G154" s="190"/>
      <c r="H154" s="193">
        <v>24</v>
      </c>
      <c r="I154" s="194"/>
      <c r="J154" s="190"/>
      <c r="K154" s="190"/>
      <c r="L154" s="195"/>
      <c r="M154" s="196"/>
      <c r="N154" s="197"/>
      <c r="O154" s="197"/>
      <c r="P154" s="197"/>
      <c r="Q154" s="197"/>
      <c r="R154" s="197"/>
      <c r="S154" s="197"/>
      <c r="T154" s="198"/>
      <c r="AT154" s="199" t="s">
        <v>133</v>
      </c>
      <c r="AU154" s="199" t="s">
        <v>84</v>
      </c>
      <c r="AV154" s="11" t="s">
        <v>84</v>
      </c>
      <c r="AW154" s="11" t="s">
        <v>35</v>
      </c>
      <c r="AX154" s="11" t="s">
        <v>82</v>
      </c>
      <c r="AY154" s="199" t="s">
        <v>122</v>
      </c>
    </row>
    <row r="155" spans="2:65" s="1" customFormat="1" ht="22.5" customHeight="1" x14ac:dyDescent="0.2">
      <c r="B155" s="34"/>
      <c r="C155" s="174" t="s">
        <v>387</v>
      </c>
      <c r="D155" s="174" t="s">
        <v>124</v>
      </c>
      <c r="E155" s="175" t="s">
        <v>1132</v>
      </c>
      <c r="F155" s="176" t="s">
        <v>1133</v>
      </c>
      <c r="G155" s="177" t="s">
        <v>228</v>
      </c>
      <c r="H155" s="178">
        <v>87</v>
      </c>
      <c r="I155" s="179"/>
      <c r="J155" s="180">
        <f>ROUND(I155*H155,2)</f>
        <v>0</v>
      </c>
      <c r="K155" s="176" t="s">
        <v>128</v>
      </c>
      <c r="L155" s="38"/>
      <c r="M155" s="181" t="s">
        <v>19</v>
      </c>
      <c r="N155" s="182" t="s">
        <v>45</v>
      </c>
      <c r="O155" s="60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17" t="s">
        <v>504</v>
      </c>
      <c r="AT155" s="17" t="s">
        <v>124</v>
      </c>
      <c r="AU155" s="17" t="s">
        <v>84</v>
      </c>
      <c r="AY155" s="17" t="s">
        <v>122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82</v>
      </c>
      <c r="BK155" s="185">
        <f>ROUND(I155*H155,2)</f>
        <v>0</v>
      </c>
      <c r="BL155" s="17" t="s">
        <v>504</v>
      </c>
      <c r="BM155" s="17" t="s">
        <v>1134</v>
      </c>
    </row>
    <row r="156" spans="2:65" s="1" customFormat="1" ht="29.25" x14ac:dyDescent="0.2">
      <c r="B156" s="34"/>
      <c r="C156" s="35"/>
      <c r="D156" s="186" t="s">
        <v>131</v>
      </c>
      <c r="E156" s="35"/>
      <c r="F156" s="187" t="s">
        <v>1135</v>
      </c>
      <c r="G156" s="35"/>
      <c r="H156" s="35"/>
      <c r="I156" s="103"/>
      <c r="J156" s="35"/>
      <c r="K156" s="35"/>
      <c r="L156" s="38"/>
      <c r="M156" s="188"/>
      <c r="N156" s="60"/>
      <c r="O156" s="60"/>
      <c r="P156" s="60"/>
      <c r="Q156" s="60"/>
      <c r="R156" s="60"/>
      <c r="S156" s="60"/>
      <c r="T156" s="61"/>
      <c r="AT156" s="17" t="s">
        <v>131</v>
      </c>
      <c r="AU156" s="17" t="s">
        <v>84</v>
      </c>
    </row>
    <row r="157" spans="2:65" s="11" customFormat="1" x14ac:dyDescent="0.2">
      <c r="B157" s="189"/>
      <c r="C157" s="190"/>
      <c r="D157" s="186" t="s">
        <v>133</v>
      </c>
      <c r="E157" s="191" t="s">
        <v>19</v>
      </c>
      <c r="F157" s="192" t="s">
        <v>1136</v>
      </c>
      <c r="G157" s="190"/>
      <c r="H157" s="193">
        <v>87</v>
      </c>
      <c r="I157" s="194"/>
      <c r="J157" s="190"/>
      <c r="K157" s="190"/>
      <c r="L157" s="195"/>
      <c r="M157" s="196"/>
      <c r="N157" s="197"/>
      <c r="O157" s="197"/>
      <c r="P157" s="197"/>
      <c r="Q157" s="197"/>
      <c r="R157" s="197"/>
      <c r="S157" s="197"/>
      <c r="T157" s="198"/>
      <c r="AT157" s="199" t="s">
        <v>133</v>
      </c>
      <c r="AU157" s="199" t="s">
        <v>84</v>
      </c>
      <c r="AV157" s="11" t="s">
        <v>84</v>
      </c>
      <c r="AW157" s="11" t="s">
        <v>35</v>
      </c>
      <c r="AX157" s="11" t="s">
        <v>82</v>
      </c>
      <c r="AY157" s="199" t="s">
        <v>122</v>
      </c>
    </row>
    <row r="158" spans="2:65" s="1" customFormat="1" ht="16.5" customHeight="1" x14ac:dyDescent="0.2">
      <c r="B158" s="34"/>
      <c r="C158" s="174" t="s">
        <v>393</v>
      </c>
      <c r="D158" s="174" t="s">
        <v>124</v>
      </c>
      <c r="E158" s="175" t="s">
        <v>1137</v>
      </c>
      <c r="F158" s="176" t="s">
        <v>1138</v>
      </c>
      <c r="G158" s="177" t="s">
        <v>241</v>
      </c>
      <c r="H158" s="178">
        <v>24</v>
      </c>
      <c r="I158" s="179"/>
      <c r="J158" s="180">
        <f>ROUND(I158*H158,2)</f>
        <v>0</v>
      </c>
      <c r="K158" s="176" t="s">
        <v>128</v>
      </c>
      <c r="L158" s="38"/>
      <c r="M158" s="181" t="s">
        <v>19</v>
      </c>
      <c r="N158" s="182" t="s">
        <v>45</v>
      </c>
      <c r="O158" s="60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17" t="s">
        <v>504</v>
      </c>
      <c r="AT158" s="17" t="s">
        <v>124</v>
      </c>
      <c r="AU158" s="17" t="s">
        <v>84</v>
      </c>
      <c r="AY158" s="17" t="s">
        <v>122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82</v>
      </c>
      <c r="BK158" s="185">
        <f>ROUND(I158*H158,2)</f>
        <v>0</v>
      </c>
      <c r="BL158" s="17" t="s">
        <v>504</v>
      </c>
      <c r="BM158" s="17" t="s">
        <v>1139</v>
      </c>
    </row>
    <row r="159" spans="2:65" s="1" customFormat="1" ht="87.75" x14ac:dyDescent="0.2">
      <c r="B159" s="34"/>
      <c r="C159" s="35"/>
      <c r="D159" s="186" t="s">
        <v>131</v>
      </c>
      <c r="E159" s="35"/>
      <c r="F159" s="187" t="s">
        <v>1140</v>
      </c>
      <c r="G159" s="35"/>
      <c r="H159" s="35"/>
      <c r="I159" s="103"/>
      <c r="J159" s="35"/>
      <c r="K159" s="35"/>
      <c r="L159" s="38"/>
      <c r="M159" s="188"/>
      <c r="N159" s="60"/>
      <c r="O159" s="60"/>
      <c r="P159" s="60"/>
      <c r="Q159" s="60"/>
      <c r="R159" s="60"/>
      <c r="S159" s="60"/>
      <c r="T159" s="61"/>
      <c r="AT159" s="17" t="s">
        <v>131</v>
      </c>
      <c r="AU159" s="17" t="s">
        <v>84</v>
      </c>
    </row>
    <row r="160" spans="2:65" s="1" customFormat="1" ht="22.5" customHeight="1" x14ac:dyDescent="0.2">
      <c r="B160" s="34"/>
      <c r="C160" s="174" t="s">
        <v>398</v>
      </c>
      <c r="D160" s="174" t="s">
        <v>124</v>
      </c>
      <c r="E160" s="175" t="s">
        <v>1141</v>
      </c>
      <c r="F160" s="176" t="s">
        <v>1142</v>
      </c>
      <c r="G160" s="177" t="s">
        <v>228</v>
      </c>
      <c r="H160" s="178">
        <v>8</v>
      </c>
      <c r="I160" s="179"/>
      <c r="J160" s="180">
        <f>ROUND(I160*H160,2)</f>
        <v>0</v>
      </c>
      <c r="K160" s="176" t="s">
        <v>128</v>
      </c>
      <c r="L160" s="38"/>
      <c r="M160" s="181" t="s">
        <v>19</v>
      </c>
      <c r="N160" s="182" t="s">
        <v>45</v>
      </c>
      <c r="O160" s="60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AR160" s="17" t="s">
        <v>504</v>
      </c>
      <c r="AT160" s="17" t="s">
        <v>124</v>
      </c>
      <c r="AU160" s="17" t="s">
        <v>84</v>
      </c>
      <c r="AY160" s="17" t="s">
        <v>122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7" t="s">
        <v>82</v>
      </c>
      <c r="BK160" s="185">
        <f>ROUND(I160*H160,2)</f>
        <v>0</v>
      </c>
      <c r="BL160" s="17" t="s">
        <v>504</v>
      </c>
      <c r="BM160" s="17" t="s">
        <v>1143</v>
      </c>
    </row>
    <row r="161" spans="2:65" s="1" customFormat="1" ht="156" x14ac:dyDescent="0.2">
      <c r="B161" s="34"/>
      <c r="C161" s="35"/>
      <c r="D161" s="186" t="s">
        <v>131</v>
      </c>
      <c r="E161" s="35"/>
      <c r="F161" s="187" t="s">
        <v>1144</v>
      </c>
      <c r="G161" s="35"/>
      <c r="H161" s="35"/>
      <c r="I161" s="103"/>
      <c r="J161" s="35"/>
      <c r="K161" s="35"/>
      <c r="L161" s="38"/>
      <c r="M161" s="188"/>
      <c r="N161" s="60"/>
      <c r="O161" s="60"/>
      <c r="P161" s="60"/>
      <c r="Q161" s="60"/>
      <c r="R161" s="60"/>
      <c r="S161" s="60"/>
      <c r="T161" s="61"/>
      <c r="AT161" s="17" t="s">
        <v>131</v>
      </c>
      <c r="AU161" s="17" t="s">
        <v>84</v>
      </c>
    </row>
    <row r="162" spans="2:65" s="1" customFormat="1" ht="16.5" customHeight="1" x14ac:dyDescent="0.2">
      <c r="B162" s="34"/>
      <c r="C162" s="222" t="s">
        <v>403</v>
      </c>
      <c r="D162" s="222" t="s">
        <v>351</v>
      </c>
      <c r="E162" s="223" t="s">
        <v>1145</v>
      </c>
      <c r="F162" s="224" t="s">
        <v>1146</v>
      </c>
      <c r="G162" s="225" t="s">
        <v>228</v>
      </c>
      <c r="H162" s="226">
        <v>8</v>
      </c>
      <c r="I162" s="227"/>
      <c r="J162" s="228">
        <f>ROUND(I162*H162,2)</f>
        <v>0</v>
      </c>
      <c r="K162" s="224" t="s">
        <v>128</v>
      </c>
      <c r="L162" s="229"/>
      <c r="M162" s="230" t="s">
        <v>19</v>
      </c>
      <c r="N162" s="231" t="s">
        <v>45</v>
      </c>
      <c r="O162" s="60"/>
      <c r="P162" s="183">
        <f>O162*H162</f>
        <v>0</v>
      </c>
      <c r="Q162" s="183">
        <v>5.9000000000000003E-4</v>
      </c>
      <c r="R162" s="183">
        <f>Q162*H162</f>
        <v>4.7200000000000002E-3</v>
      </c>
      <c r="S162" s="183">
        <v>0</v>
      </c>
      <c r="T162" s="184">
        <f>S162*H162</f>
        <v>0</v>
      </c>
      <c r="AR162" s="17" t="s">
        <v>889</v>
      </c>
      <c r="AT162" s="17" t="s">
        <v>351</v>
      </c>
      <c r="AU162" s="17" t="s">
        <v>84</v>
      </c>
      <c r="AY162" s="17" t="s">
        <v>122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7" t="s">
        <v>82</v>
      </c>
      <c r="BK162" s="185">
        <f>ROUND(I162*H162,2)</f>
        <v>0</v>
      </c>
      <c r="BL162" s="17" t="s">
        <v>889</v>
      </c>
      <c r="BM162" s="17" t="s">
        <v>1147</v>
      </c>
    </row>
    <row r="163" spans="2:65" s="1" customFormat="1" ht="16.5" customHeight="1" x14ac:dyDescent="0.2">
      <c r="B163" s="34"/>
      <c r="C163" s="174" t="s">
        <v>408</v>
      </c>
      <c r="D163" s="174" t="s">
        <v>124</v>
      </c>
      <c r="E163" s="175" t="s">
        <v>1148</v>
      </c>
      <c r="F163" s="176" t="s">
        <v>1149</v>
      </c>
      <c r="G163" s="177" t="s">
        <v>127</v>
      </c>
      <c r="H163" s="178">
        <v>24</v>
      </c>
      <c r="I163" s="179"/>
      <c r="J163" s="180">
        <f>ROUND(I163*H163,2)</f>
        <v>0</v>
      </c>
      <c r="K163" s="176" t="s">
        <v>128</v>
      </c>
      <c r="L163" s="38"/>
      <c r="M163" s="181" t="s">
        <v>19</v>
      </c>
      <c r="N163" s="182" t="s">
        <v>45</v>
      </c>
      <c r="O163" s="60"/>
      <c r="P163" s="183">
        <f>O163*H163</f>
        <v>0</v>
      </c>
      <c r="Q163" s="183">
        <v>6.9999999999999999E-4</v>
      </c>
      <c r="R163" s="183">
        <f>Q163*H163</f>
        <v>1.6799999999999999E-2</v>
      </c>
      <c r="S163" s="183">
        <v>0</v>
      </c>
      <c r="T163" s="184">
        <f>S163*H163</f>
        <v>0</v>
      </c>
      <c r="AR163" s="17" t="s">
        <v>504</v>
      </c>
      <c r="AT163" s="17" t="s">
        <v>124</v>
      </c>
      <c r="AU163" s="17" t="s">
        <v>84</v>
      </c>
      <c r="AY163" s="17" t="s">
        <v>122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82</v>
      </c>
      <c r="BK163" s="185">
        <f>ROUND(I163*H163,2)</f>
        <v>0</v>
      </c>
      <c r="BL163" s="17" t="s">
        <v>504</v>
      </c>
      <c r="BM163" s="17" t="s">
        <v>1150</v>
      </c>
    </row>
    <row r="164" spans="2:65" s="1" customFormat="1" ht="29.25" x14ac:dyDescent="0.2">
      <c r="B164" s="34"/>
      <c r="C164" s="35"/>
      <c r="D164" s="186" t="s">
        <v>131</v>
      </c>
      <c r="E164" s="35"/>
      <c r="F164" s="187" t="s">
        <v>1151</v>
      </c>
      <c r="G164" s="35"/>
      <c r="H164" s="35"/>
      <c r="I164" s="103"/>
      <c r="J164" s="35"/>
      <c r="K164" s="35"/>
      <c r="L164" s="38"/>
      <c r="M164" s="188"/>
      <c r="N164" s="60"/>
      <c r="O164" s="60"/>
      <c r="P164" s="60"/>
      <c r="Q164" s="60"/>
      <c r="R164" s="60"/>
      <c r="S164" s="60"/>
      <c r="T164" s="61"/>
      <c r="AT164" s="17" t="s">
        <v>131</v>
      </c>
      <c r="AU164" s="17" t="s">
        <v>84</v>
      </c>
    </row>
    <row r="165" spans="2:65" s="11" customFormat="1" x14ac:dyDescent="0.2">
      <c r="B165" s="189"/>
      <c r="C165" s="190"/>
      <c r="D165" s="186" t="s">
        <v>133</v>
      </c>
      <c r="E165" s="191" t="s">
        <v>19</v>
      </c>
      <c r="F165" s="192" t="s">
        <v>1152</v>
      </c>
      <c r="G165" s="190"/>
      <c r="H165" s="193">
        <v>18</v>
      </c>
      <c r="I165" s="194"/>
      <c r="J165" s="190"/>
      <c r="K165" s="190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133</v>
      </c>
      <c r="AU165" s="199" t="s">
        <v>84</v>
      </c>
      <c r="AV165" s="11" t="s">
        <v>84</v>
      </c>
      <c r="AW165" s="11" t="s">
        <v>35</v>
      </c>
      <c r="AX165" s="11" t="s">
        <v>74</v>
      </c>
      <c r="AY165" s="199" t="s">
        <v>122</v>
      </c>
    </row>
    <row r="166" spans="2:65" s="11" customFormat="1" x14ac:dyDescent="0.2">
      <c r="B166" s="189"/>
      <c r="C166" s="190"/>
      <c r="D166" s="186" t="s">
        <v>133</v>
      </c>
      <c r="E166" s="191" t="s">
        <v>19</v>
      </c>
      <c r="F166" s="192" t="s">
        <v>1100</v>
      </c>
      <c r="G166" s="190"/>
      <c r="H166" s="193">
        <v>6</v>
      </c>
      <c r="I166" s="194"/>
      <c r="J166" s="190"/>
      <c r="K166" s="190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133</v>
      </c>
      <c r="AU166" s="199" t="s">
        <v>84</v>
      </c>
      <c r="AV166" s="11" t="s">
        <v>84</v>
      </c>
      <c r="AW166" s="11" t="s">
        <v>35</v>
      </c>
      <c r="AX166" s="11" t="s">
        <v>74</v>
      </c>
      <c r="AY166" s="199" t="s">
        <v>122</v>
      </c>
    </row>
    <row r="167" spans="2:65" s="12" customFormat="1" x14ac:dyDescent="0.2">
      <c r="B167" s="200"/>
      <c r="C167" s="201"/>
      <c r="D167" s="186" t="s">
        <v>133</v>
      </c>
      <c r="E167" s="202" t="s">
        <v>19</v>
      </c>
      <c r="F167" s="203" t="s">
        <v>153</v>
      </c>
      <c r="G167" s="201"/>
      <c r="H167" s="204">
        <v>24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133</v>
      </c>
      <c r="AU167" s="210" t="s">
        <v>84</v>
      </c>
      <c r="AV167" s="12" t="s">
        <v>129</v>
      </c>
      <c r="AW167" s="12" t="s">
        <v>35</v>
      </c>
      <c r="AX167" s="12" t="s">
        <v>82</v>
      </c>
      <c r="AY167" s="210" t="s">
        <v>122</v>
      </c>
    </row>
    <row r="168" spans="2:65" s="1" customFormat="1" ht="16.5" customHeight="1" x14ac:dyDescent="0.2">
      <c r="B168" s="34"/>
      <c r="C168" s="174" t="s">
        <v>413</v>
      </c>
      <c r="D168" s="174" t="s">
        <v>124</v>
      </c>
      <c r="E168" s="175" t="s">
        <v>1153</v>
      </c>
      <c r="F168" s="176" t="s">
        <v>1154</v>
      </c>
      <c r="G168" s="177" t="s">
        <v>241</v>
      </c>
      <c r="H168" s="178">
        <v>24</v>
      </c>
      <c r="I168" s="179"/>
      <c r="J168" s="180">
        <f>ROUND(I168*H168,2)</f>
        <v>0</v>
      </c>
      <c r="K168" s="176" t="s">
        <v>128</v>
      </c>
      <c r="L168" s="38"/>
      <c r="M168" s="181" t="s">
        <v>19</v>
      </c>
      <c r="N168" s="182" t="s">
        <v>45</v>
      </c>
      <c r="O168" s="60"/>
      <c r="P168" s="183">
        <f>O168*H168</f>
        <v>0</v>
      </c>
      <c r="Q168" s="183">
        <v>4.6000000000000001E-4</v>
      </c>
      <c r="R168" s="183">
        <f>Q168*H168</f>
        <v>1.1040000000000001E-2</v>
      </c>
      <c r="S168" s="183">
        <v>0</v>
      </c>
      <c r="T168" s="184">
        <f>S168*H168</f>
        <v>0</v>
      </c>
      <c r="AR168" s="17" t="s">
        <v>504</v>
      </c>
      <c r="AT168" s="17" t="s">
        <v>124</v>
      </c>
      <c r="AU168" s="17" t="s">
        <v>84</v>
      </c>
      <c r="AY168" s="17" t="s">
        <v>122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7" t="s">
        <v>82</v>
      </c>
      <c r="BK168" s="185">
        <f>ROUND(I168*H168,2)</f>
        <v>0</v>
      </c>
      <c r="BL168" s="17" t="s">
        <v>504</v>
      </c>
      <c r="BM168" s="17" t="s">
        <v>1155</v>
      </c>
    </row>
    <row r="169" spans="2:65" s="1" customFormat="1" ht="29.25" x14ac:dyDescent="0.2">
      <c r="B169" s="34"/>
      <c r="C169" s="35"/>
      <c r="D169" s="186" t="s">
        <v>131</v>
      </c>
      <c r="E169" s="35"/>
      <c r="F169" s="187" t="s">
        <v>1151</v>
      </c>
      <c r="G169" s="35"/>
      <c r="H169" s="35"/>
      <c r="I169" s="103"/>
      <c r="J169" s="35"/>
      <c r="K169" s="35"/>
      <c r="L169" s="38"/>
      <c r="M169" s="188"/>
      <c r="N169" s="60"/>
      <c r="O169" s="60"/>
      <c r="P169" s="60"/>
      <c r="Q169" s="60"/>
      <c r="R169" s="60"/>
      <c r="S169" s="60"/>
      <c r="T169" s="61"/>
      <c r="AT169" s="17" t="s">
        <v>131</v>
      </c>
      <c r="AU169" s="17" t="s">
        <v>84</v>
      </c>
    </row>
    <row r="170" spans="2:65" s="1" customFormat="1" ht="16.5" customHeight="1" x14ac:dyDescent="0.2">
      <c r="B170" s="34"/>
      <c r="C170" s="174" t="s">
        <v>419</v>
      </c>
      <c r="D170" s="174" t="s">
        <v>124</v>
      </c>
      <c r="E170" s="175" t="s">
        <v>1156</v>
      </c>
      <c r="F170" s="176" t="s">
        <v>1157</v>
      </c>
      <c r="G170" s="177" t="s">
        <v>127</v>
      </c>
      <c r="H170" s="178">
        <v>24</v>
      </c>
      <c r="I170" s="179"/>
      <c r="J170" s="180">
        <f>ROUND(I170*H170,2)</f>
        <v>0</v>
      </c>
      <c r="K170" s="176" t="s">
        <v>128</v>
      </c>
      <c r="L170" s="38"/>
      <c r="M170" s="181" t="s">
        <v>19</v>
      </c>
      <c r="N170" s="182" t="s">
        <v>45</v>
      </c>
      <c r="O170" s="60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AR170" s="17" t="s">
        <v>504</v>
      </c>
      <c r="AT170" s="17" t="s">
        <v>124</v>
      </c>
      <c r="AU170" s="17" t="s">
        <v>84</v>
      </c>
      <c r="AY170" s="17" t="s">
        <v>122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82</v>
      </c>
      <c r="BK170" s="185">
        <f>ROUND(I170*H170,2)</f>
        <v>0</v>
      </c>
      <c r="BL170" s="17" t="s">
        <v>504</v>
      </c>
      <c r="BM170" s="17" t="s">
        <v>1158</v>
      </c>
    </row>
    <row r="171" spans="2:65" s="1" customFormat="1" ht="29.25" x14ac:dyDescent="0.2">
      <c r="B171" s="34"/>
      <c r="C171" s="35"/>
      <c r="D171" s="186" t="s">
        <v>131</v>
      </c>
      <c r="E171" s="35"/>
      <c r="F171" s="187" t="s">
        <v>1151</v>
      </c>
      <c r="G171" s="35"/>
      <c r="H171" s="35"/>
      <c r="I171" s="103"/>
      <c r="J171" s="35"/>
      <c r="K171" s="35"/>
      <c r="L171" s="38"/>
      <c r="M171" s="188"/>
      <c r="N171" s="60"/>
      <c r="O171" s="60"/>
      <c r="P171" s="60"/>
      <c r="Q171" s="60"/>
      <c r="R171" s="60"/>
      <c r="S171" s="60"/>
      <c r="T171" s="61"/>
      <c r="AT171" s="17" t="s">
        <v>131</v>
      </c>
      <c r="AU171" s="17" t="s">
        <v>84</v>
      </c>
    </row>
    <row r="172" spans="2:65" s="1" customFormat="1" ht="22.5" customHeight="1" x14ac:dyDescent="0.2">
      <c r="B172" s="34"/>
      <c r="C172" s="174" t="s">
        <v>423</v>
      </c>
      <c r="D172" s="174" t="s">
        <v>124</v>
      </c>
      <c r="E172" s="175" t="s">
        <v>1159</v>
      </c>
      <c r="F172" s="176" t="s">
        <v>1160</v>
      </c>
      <c r="G172" s="177" t="s">
        <v>228</v>
      </c>
      <c r="H172" s="178">
        <v>87</v>
      </c>
      <c r="I172" s="179"/>
      <c r="J172" s="180">
        <f>ROUND(I172*H172,2)</f>
        <v>0</v>
      </c>
      <c r="K172" s="176" t="s">
        <v>128</v>
      </c>
      <c r="L172" s="38"/>
      <c r="M172" s="181" t="s">
        <v>19</v>
      </c>
      <c r="N172" s="182" t="s">
        <v>45</v>
      </c>
      <c r="O172" s="60"/>
      <c r="P172" s="183">
        <f>O172*H172</f>
        <v>0</v>
      </c>
      <c r="Q172" s="183">
        <v>0.156</v>
      </c>
      <c r="R172" s="183">
        <f>Q172*H172</f>
        <v>13.571999999999999</v>
      </c>
      <c r="S172" s="183">
        <v>0</v>
      </c>
      <c r="T172" s="184">
        <f>S172*H172</f>
        <v>0</v>
      </c>
      <c r="AR172" s="17" t="s">
        <v>504</v>
      </c>
      <c r="AT172" s="17" t="s">
        <v>124</v>
      </c>
      <c r="AU172" s="17" t="s">
        <v>84</v>
      </c>
      <c r="AY172" s="17" t="s">
        <v>122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7" t="s">
        <v>82</v>
      </c>
      <c r="BK172" s="185">
        <f>ROUND(I172*H172,2)</f>
        <v>0</v>
      </c>
      <c r="BL172" s="17" t="s">
        <v>504</v>
      </c>
      <c r="BM172" s="17" t="s">
        <v>1161</v>
      </c>
    </row>
    <row r="173" spans="2:65" s="1" customFormat="1" ht="39" x14ac:dyDescent="0.2">
      <c r="B173" s="34"/>
      <c r="C173" s="35"/>
      <c r="D173" s="186" t="s">
        <v>131</v>
      </c>
      <c r="E173" s="35"/>
      <c r="F173" s="187" t="s">
        <v>1162</v>
      </c>
      <c r="G173" s="35"/>
      <c r="H173" s="35"/>
      <c r="I173" s="103"/>
      <c r="J173" s="35"/>
      <c r="K173" s="35"/>
      <c r="L173" s="38"/>
      <c r="M173" s="188"/>
      <c r="N173" s="60"/>
      <c r="O173" s="60"/>
      <c r="P173" s="60"/>
      <c r="Q173" s="60"/>
      <c r="R173" s="60"/>
      <c r="S173" s="60"/>
      <c r="T173" s="61"/>
      <c r="AT173" s="17" t="s">
        <v>131</v>
      </c>
      <c r="AU173" s="17" t="s">
        <v>84</v>
      </c>
    </row>
    <row r="174" spans="2:65" s="11" customFormat="1" x14ac:dyDescent="0.2">
      <c r="B174" s="189"/>
      <c r="C174" s="190"/>
      <c r="D174" s="186" t="s">
        <v>133</v>
      </c>
      <c r="E174" s="191" t="s">
        <v>19</v>
      </c>
      <c r="F174" s="192" t="s">
        <v>1136</v>
      </c>
      <c r="G174" s="190"/>
      <c r="H174" s="193">
        <v>87</v>
      </c>
      <c r="I174" s="194"/>
      <c r="J174" s="190"/>
      <c r="K174" s="190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133</v>
      </c>
      <c r="AU174" s="199" t="s">
        <v>84</v>
      </c>
      <c r="AV174" s="11" t="s">
        <v>84</v>
      </c>
      <c r="AW174" s="11" t="s">
        <v>35</v>
      </c>
      <c r="AX174" s="11" t="s">
        <v>82</v>
      </c>
      <c r="AY174" s="199" t="s">
        <v>122</v>
      </c>
    </row>
    <row r="175" spans="2:65" s="1" customFormat="1" ht="16.5" customHeight="1" x14ac:dyDescent="0.2">
      <c r="B175" s="34"/>
      <c r="C175" s="222" t="s">
        <v>429</v>
      </c>
      <c r="D175" s="222" t="s">
        <v>351</v>
      </c>
      <c r="E175" s="223" t="s">
        <v>1163</v>
      </c>
      <c r="F175" s="224" t="s">
        <v>1164</v>
      </c>
      <c r="G175" s="225" t="s">
        <v>330</v>
      </c>
      <c r="H175" s="226">
        <v>13.154</v>
      </c>
      <c r="I175" s="227"/>
      <c r="J175" s="228">
        <f>ROUND(I175*H175,2)</f>
        <v>0</v>
      </c>
      <c r="K175" s="224" t="s">
        <v>128</v>
      </c>
      <c r="L175" s="229"/>
      <c r="M175" s="230" t="s">
        <v>19</v>
      </c>
      <c r="N175" s="231" t="s">
        <v>45</v>
      </c>
      <c r="O175" s="60"/>
      <c r="P175" s="183">
        <f>O175*H175</f>
        <v>0</v>
      </c>
      <c r="Q175" s="183">
        <v>1</v>
      </c>
      <c r="R175" s="183">
        <f>Q175*H175</f>
        <v>13.154</v>
      </c>
      <c r="S175" s="183">
        <v>0</v>
      </c>
      <c r="T175" s="184">
        <f>S175*H175</f>
        <v>0</v>
      </c>
      <c r="AR175" s="17" t="s">
        <v>889</v>
      </c>
      <c r="AT175" s="17" t="s">
        <v>351</v>
      </c>
      <c r="AU175" s="17" t="s">
        <v>84</v>
      </c>
      <c r="AY175" s="17" t="s">
        <v>122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82</v>
      </c>
      <c r="BK175" s="185">
        <f>ROUND(I175*H175,2)</f>
        <v>0</v>
      </c>
      <c r="BL175" s="17" t="s">
        <v>889</v>
      </c>
      <c r="BM175" s="17" t="s">
        <v>1165</v>
      </c>
    </row>
    <row r="176" spans="2:65" s="11" customFormat="1" x14ac:dyDescent="0.2">
      <c r="B176" s="189"/>
      <c r="C176" s="190"/>
      <c r="D176" s="186" t="s">
        <v>133</v>
      </c>
      <c r="E176" s="191" t="s">
        <v>19</v>
      </c>
      <c r="F176" s="192" t="s">
        <v>1166</v>
      </c>
      <c r="G176" s="190"/>
      <c r="H176" s="193">
        <v>13.154</v>
      </c>
      <c r="I176" s="194"/>
      <c r="J176" s="190"/>
      <c r="K176" s="190"/>
      <c r="L176" s="195"/>
      <c r="M176" s="196"/>
      <c r="N176" s="197"/>
      <c r="O176" s="197"/>
      <c r="P176" s="197"/>
      <c r="Q176" s="197"/>
      <c r="R176" s="197"/>
      <c r="S176" s="197"/>
      <c r="T176" s="198"/>
      <c r="AT176" s="199" t="s">
        <v>133</v>
      </c>
      <c r="AU176" s="199" t="s">
        <v>84</v>
      </c>
      <c r="AV176" s="11" t="s">
        <v>84</v>
      </c>
      <c r="AW176" s="11" t="s">
        <v>35</v>
      </c>
      <c r="AX176" s="11" t="s">
        <v>82</v>
      </c>
      <c r="AY176" s="199" t="s">
        <v>122</v>
      </c>
    </row>
    <row r="177" spans="2:65" s="1" customFormat="1" ht="16.5" customHeight="1" x14ac:dyDescent="0.2">
      <c r="B177" s="34"/>
      <c r="C177" s="222" t="s">
        <v>433</v>
      </c>
      <c r="D177" s="222" t="s">
        <v>351</v>
      </c>
      <c r="E177" s="223" t="s">
        <v>1167</v>
      </c>
      <c r="F177" s="224" t="s">
        <v>1168</v>
      </c>
      <c r="G177" s="225" t="s">
        <v>228</v>
      </c>
      <c r="H177" s="226">
        <v>87</v>
      </c>
      <c r="I177" s="227"/>
      <c r="J177" s="228">
        <f>ROUND(I177*H177,2)</f>
        <v>0</v>
      </c>
      <c r="K177" s="224" t="s">
        <v>128</v>
      </c>
      <c r="L177" s="229"/>
      <c r="M177" s="230" t="s">
        <v>19</v>
      </c>
      <c r="N177" s="231" t="s">
        <v>45</v>
      </c>
      <c r="O177" s="60"/>
      <c r="P177" s="183">
        <f>O177*H177</f>
        <v>0</v>
      </c>
      <c r="Q177" s="183">
        <v>1.1800000000000001E-3</v>
      </c>
      <c r="R177" s="183">
        <f>Q177*H177</f>
        <v>0.10266</v>
      </c>
      <c r="S177" s="183">
        <v>0</v>
      </c>
      <c r="T177" s="184">
        <f>S177*H177</f>
        <v>0</v>
      </c>
      <c r="AR177" s="17" t="s">
        <v>889</v>
      </c>
      <c r="AT177" s="17" t="s">
        <v>351</v>
      </c>
      <c r="AU177" s="17" t="s">
        <v>84</v>
      </c>
      <c r="AY177" s="17" t="s">
        <v>122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82</v>
      </c>
      <c r="BK177" s="185">
        <f>ROUND(I177*H177,2)</f>
        <v>0</v>
      </c>
      <c r="BL177" s="17" t="s">
        <v>889</v>
      </c>
      <c r="BM177" s="17" t="s">
        <v>1169</v>
      </c>
    </row>
    <row r="178" spans="2:65" s="1" customFormat="1" ht="22.5" customHeight="1" x14ac:dyDescent="0.2">
      <c r="B178" s="34"/>
      <c r="C178" s="174" t="s">
        <v>439</v>
      </c>
      <c r="D178" s="174" t="s">
        <v>124</v>
      </c>
      <c r="E178" s="175" t="s">
        <v>1170</v>
      </c>
      <c r="F178" s="176" t="s">
        <v>1171</v>
      </c>
      <c r="G178" s="177" t="s">
        <v>228</v>
      </c>
      <c r="H178" s="178">
        <v>87</v>
      </c>
      <c r="I178" s="179"/>
      <c r="J178" s="180">
        <f>ROUND(I178*H178,2)</f>
        <v>0</v>
      </c>
      <c r="K178" s="176" t="s">
        <v>128</v>
      </c>
      <c r="L178" s="38"/>
      <c r="M178" s="181" t="s">
        <v>19</v>
      </c>
      <c r="N178" s="182" t="s">
        <v>45</v>
      </c>
      <c r="O178" s="60"/>
      <c r="P178" s="183">
        <f>O178*H178</f>
        <v>0</v>
      </c>
      <c r="Q178" s="183">
        <v>1.2E-4</v>
      </c>
      <c r="R178" s="183">
        <f>Q178*H178</f>
        <v>1.044E-2</v>
      </c>
      <c r="S178" s="183">
        <v>0</v>
      </c>
      <c r="T178" s="184">
        <f>S178*H178</f>
        <v>0</v>
      </c>
      <c r="AR178" s="17" t="s">
        <v>504</v>
      </c>
      <c r="AT178" s="17" t="s">
        <v>124</v>
      </c>
      <c r="AU178" s="17" t="s">
        <v>84</v>
      </c>
      <c r="AY178" s="17" t="s">
        <v>122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7" t="s">
        <v>82</v>
      </c>
      <c r="BK178" s="185">
        <f>ROUND(I178*H178,2)</f>
        <v>0</v>
      </c>
      <c r="BL178" s="17" t="s">
        <v>504</v>
      </c>
      <c r="BM178" s="17" t="s">
        <v>1172</v>
      </c>
    </row>
    <row r="179" spans="2:65" s="1" customFormat="1" ht="16.5" customHeight="1" x14ac:dyDescent="0.2">
      <c r="B179" s="34"/>
      <c r="C179" s="174" t="s">
        <v>445</v>
      </c>
      <c r="D179" s="174" t="s">
        <v>124</v>
      </c>
      <c r="E179" s="175" t="s">
        <v>1173</v>
      </c>
      <c r="F179" s="176" t="s">
        <v>1174</v>
      </c>
      <c r="G179" s="177" t="s">
        <v>228</v>
      </c>
      <c r="H179" s="178">
        <v>4</v>
      </c>
      <c r="I179" s="179"/>
      <c r="J179" s="180">
        <f>ROUND(I179*H179,2)</f>
        <v>0</v>
      </c>
      <c r="K179" s="176" t="s">
        <v>128</v>
      </c>
      <c r="L179" s="38"/>
      <c r="M179" s="181" t="s">
        <v>19</v>
      </c>
      <c r="N179" s="182" t="s">
        <v>45</v>
      </c>
      <c r="O179" s="60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AR179" s="17" t="s">
        <v>504</v>
      </c>
      <c r="AT179" s="17" t="s">
        <v>124</v>
      </c>
      <c r="AU179" s="17" t="s">
        <v>84</v>
      </c>
      <c r="AY179" s="17" t="s">
        <v>122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82</v>
      </c>
      <c r="BK179" s="185">
        <f>ROUND(I179*H179,2)</f>
        <v>0</v>
      </c>
      <c r="BL179" s="17" t="s">
        <v>504</v>
      </c>
      <c r="BM179" s="17" t="s">
        <v>1175</v>
      </c>
    </row>
    <row r="180" spans="2:65" s="1" customFormat="1" ht="16.5" customHeight="1" x14ac:dyDescent="0.2">
      <c r="B180" s="34"/>
      <c r="C180" s="222" t="s">
        <v>452</v>
      </c>
      <c r="D180" s="222" t="s">
        <v>351</v>
      </c>
      <c r="E180" s="223" t="s">
        <v>1176</v>
      </c>
      <c r="F180" s="224" t="s">
        <v>1177</v>
      </c>
      <c r="G180" s="225" t="s">
        <v>228</v>
      </c>
      <c r="H180" s="226">
        <v>4.2</v>
      </c>
      <c r="I180" s="227"/>
      <c r="J180" s="228">
        <f>ROUND(I180*H180,2)</f>
        <v>0</v>
      </c>
      <c r="K180" s="224" t="s">
        <v>128</v>
      </c>
      <c r="L180" s="229"/>
      <c r="M180" s="230" t="s">
        <v>19</v>
      </c>
      <c r="N180" s="231" t="s">
        <v>45</v>
      </c>
      <c r="O180" s="60"/>
      <c r="P180" s="183">
        <f>O180*H180</f>
        <v>0</v>
      </c>
      <c r="Q180" s="183">
        <v>2.7E-4</v>
      </c>
      <c r="R180" s="183">
        <f>Q180*H180</f>
        <v>1.134E-3</v>
      </c>
      <c r="S180" s="183">
        <v>0</v>
      </c>
      <c r="T180" s="184">
        <f>S180*H180</f>
        <v>0</v>
      </c>
      <c r="AR180" s="17" t="s">
        <v>322</v>
      </c>
      <c r="AT180" s="17" t="s">
        <v>351</v>
      </c>
      <c r="AU180" s="17" t="s">
        <v>84</v>
      </c>
      <c r="AY180" s="17" t="s">
        <v>122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82</v>
      </c>
      <c r="BK180" s="185">
        <f>ROUND(I180*H180,2)</f>
        <v>0</v>
      </c>
      <c r="BL180" s="17" t="s">
        <v>225</v>
      </c>
      <c r="BM180" s="17" t="s">
        <v>1178</v>
      </c>
    </row>
    <row r="181" spans="2:65" s="11" customFormat="1" x14ac:dyDescent="0.2">
      <c r="B181" s="189"/>
      <c r="C181" s="190"/>
      <c r="D181" s="186" t="s">
        <v>133</v>
      </c>
      <c r="E181" s="191" t="s">
        <v>19</v>
      </c>
      <c r="F181" s="192" t="s">
        <v>1179</v>
      </c>
      <c r="G181" s="190"/>
      <c r="H181" s="193">
        <v>4.2</v>
      </c>
      <c r="I181" s="194"/>
      <c r="J181" s="190"/>
      <c r="K181" s="190"/>
      <c r="L181" s="195"/>
      <c r="M181" s="196"/>
      <c r="N181" s="197"/>
      <c r="O181" s="197"/>
      <c r="P181" s="197"/>
      <c r="Q181" s="197"/>
      <c r="R181" s="197"/>
      <c r="S181" s="197"/>
      <c r="T181" s="198"/>
      <c r="AT181" s="199" t="s">
        <v>133</v>
      </c>
      <c r="AU181" s="199" t="s">
        <v>84</v>
      </c>
      <c r="AV181" s="11" t="s">
        <v>84</v>
      </c>
      <c r="AW181" s="11" t="s">
        <v>35</v>
      </c>
      <c r="AX181" s="11" t="s">
        <v>82</v>
      </c>
      <c r="AY181" s="199" t="s">
        <v>122</v>
      </c>
    </row>
    <row r="182" spans="2:65" s="1" customFormat="1" ht="16.5" customHeight="1" x14ac:dyDescent="0.2">
      <c r="B182" s="34"/>
      <c r="C182" s="174" t="s">
        <v>457</v>
      </c>
      <c r="D182" s="174" t="s">
        <v>124</v>
      </c>
      <c r="E182" s="175" t="s">
        <v>1180</v>
      </c>
      <c r="F182" s="176" t="s">
        <v>1181</v>
      </c>
      <c r="G182" s="177" t="s">
        <v>228</v>
      </c>
      <c r="H182" s="178">
        <v>10</v>
      </c>
      <c r="I182" s="179"/>
      <c r="J182" s="180">
        <f>ROUND(I182*H182,2)</f>
        <v>0</v>
      </c>
      <c r="K182" s="176" t="s">
        <v>128</v>
      </c>
      <c r="L182" s="38"/>
      <c r="M182" s="181" t="s">
        <v>19</v>
      </c>
      <c r="N182" s="182" t="s">
        <v>45</v>
      </c>
      <c r="O182" s="60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AR182" s="17" t="s">
        <v>504</v>
      </c>
      <c r="AT182" s="17" t="s">
        <v>124</v>
      </c>
      <c r="AU182" s="17" t="s">
        <v>84</v>
      </c>
      <c r="AY182" s="17" t="s">
        <v>122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7" t="s">
        <v>82</v>
      </c>
      <c r="BK182" s="185">
        <f>ROUND(I182*H182,2)</f>
        <v>0</v>
      </c>
      <c r="BL182" s="17" t="s">
        <v>504</v>
      </c>
      <c r="BM182" s="17" t="s">
        <v>1182</v>
      </c>
    </row>
    <row r="183" spans="2:65" s="11" customFormat="1" x14ac:dyDescent="0.2">
      <c r="B183" s="189"/>
      <c r="C183" s="190"/>
      <c r="D183" s="186" t="s">
        <v>133</v>
      </c>
      <c r="E183" s="191" t="s">
        <v>19</v>
      </c>
      <c r="F183" s="192" t="s">
        <v>1183</v>
      </c>
      <c r="G183" s="190"/>
      <c r="H183" s="193">
        <v>10</v>
      </c>
      <c r="I183" s="194"/>
      <c r="J183" s="190"/>
      <c r="K183" s="190"/>
      <c r="L183" s="195"/>
      <c r="M183" s="196"/>
      <c r="N183" s="197"/>
      <c r="O183" s="197"/>
      <c r="P183" s="197"/>
      <c r="Q183" s="197"/>
      <c r="R183" s="197"/>
      <c r="S183" s="197"/>
      <c r="T183" s="198"/>
      <c r="AT183" s="199" t="s">
        <v>133</v>
      </c>
      <c r="AU183" s="199" t="s">
        <v>84</v>
      </c>
      <c r="AV183" s="11" t="s">
        <v>84</v>
      </c>
      <c r="AW183" s="11" t="s">
        <v>35</v>
      </c>
      <c r="AX183" s="11" t="s">
        <v>82</v>
      </c>
      <c r="AY183" s="199" t="s">
        <v>122</v>
      </c>
    </row>
    <row r="184" spans="2:65" s="1" customFormat="1" ht="16.5" customHeight="1" x14ac:dyDescent="0.2">
      <c r="B184" s="34"/>
      <c r="C184" s="222" t="s">
        <v>462</v>
      </c>
      <c r="D184" s="222" t="s">
        <v>351</v>
      </c>
      <c r="E184" s="223" t="s">
        <v>1184</v>
      </c>
      <c r="F184" s="224" t="s">
        <v>1185</v>
      </c>
      <c r="G184" s="225" t="s">
        <v>228</v>
      </c>
      <c r="H184" s="226">
        <v>10.5</v>
      </c>
      <c r="I184" s="227"/>
      <c r="J184" s="228">
        <f>ROUND(I184*H184,2)</f>
        <v>0</v>
      </c>
      <c r="K184" s="224" t="s">
        <v>128</v>
      </c>
      <c r="L184" s="229"/>
      <c r="M184" s="230" t="s">
        <v>19</v>
      </c>
      <c r="N184" s="231" t="s">
        <v>45</v>
      </c>
      <c r="O184" s="60"/>
      <c r="P184" s="183">
        <f>O184*H184</f>
        <v>0</v>
      </c>
      <c r="Q184" s="183">
        <v>6.8999999999999997E-4</v>
      </c>
      <c r="R184" s="183">
        <f>Q184*H184</f>
        <v>7.2449999999999997E-3</v>
      </c>
      <c r="S184" s="183">
        <v>0</v>
      </c>
      <c r="T184" s="184">
        <f>S184*H184</f>
        <v>0</v>
      </c>
      <c r="AR184" s="17" t="s">
        <v>322</v>
      </c>
      <c r="AT184" s="17" t="s">
        <v>351</v>
      </c>
      <c r="AU184" s="17" t="s">
        <v>84</v>
      </c>
      <c r="AY184" s="17" t="s">
        <v>122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82</v>
      </c>
      <c r="BK184" s="185">
        <f>ROUND(I184*H184,2)</f>
        <v>0</v>
      </c>
      <c r="BL184" s="17" t="s">
        <v>225</v>
      </c>
      <c r="BM184" s="17" t="s">
        <v>1186</v>
      </c>
    </row>
    <row r="185" spans="2:65" s="11" customFormat="1" x14ac:dyDescent="0.2">
      <c r="B185" s="189"/>
      <c r="C185" s="190"/>
      <c r="D185" s="186" t="s">
        <v>133</v>
      </c>
      <c r="E185" s="191" t="s">
        <v>19</v>
      </c>
      <c r="F185" s="192" t="s">
        <v>1187</v>
      </c>
      <c r="G185" s="190"/>
      <c r="H185" s="193">
        <v>10.5</v>
      </c>
      <c r="I185" s="194"/>
      <c r="J185" s="190"/>
      <c r="K185" s="190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133</v>
      </c>
      <c r="AU185" s="199" t="s">
        <v>84</v>
      </c>
      <c r="AV185" s="11" t="s">
        <v>84</v>
      </c>
      <c r="AW185" s="11" t="s">
        <v>35</v>
      </c>
      <c r="AX185" s="11" t="s">
        <v>82</v>
      </c>
      <c r="AY185" s="199" t="s">
        <v>122</v>
      </c>
    </row>
    <row r="186" spans="2:65" s="1" customFormat="1" ht="22.5" customHeight="1" x14ac:dyDescent="0.2">
      <c r="B186" s="34"/>
      <c r="C186" s="174" t="s">
        <v>468</v>
      </c>
      <c r="D186" s="174" t="s">
        <v>124</v>
      </c>
      <c r="E186" s="175" t="s">
        <v>1188</v>
      </c>
      <c r="F186" s="176" t="s">
        <v>1189</v>
      </c>
      <c r="G186" s="177" t="s">
        <v>228</v>
      </c>
      <c r="H186" s="178">
        <v>87</v>
      </c>
      <c r="I186" s="179"/>
      <c r="J186" s="180">
        <f>ROUND(I186*H186,2)</f>
        <v>0</v>
      </c>
      <c r="K186" s="176" t="s">
        <v>128</v>
      </c>
      <c r="L186" s="38"/>
      <c r="M186" s="181" t="s">
        <v>19</v>
      </c>
      <c r="N186" s="182" t="s">
        <v>45</v>
      </c>
      <c r="O186" s="60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AR186" s="17" t="s">
        <v>504</v>
      </c>
      <c r="AT186" s="17" t="s">
        <v>124</v>
      </c>
      <c r="AU186" s="17" t="s">
        <v>84</v>
      </c>
      <c r="AY186" s="17" t="s">
        <v>122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82</v>
      </c>
      <c r="BK186" s="185">
        <f>ROUND(I186*H186,2)</f>
        <v>0</v>
      </c>
      <c r="BL186" s="17" t="s">
        <v>504</v>
      </c>
      <c r="BM186" s="17" t="s">
        <v>1190</v>
      </c>
    </row>
    <row r="187" spans="2:65" s="11" customFormat="1" x14ac:dyDescent="0.2">
      <c r="B187" s="189"/>
      <c r="C187" s="190"/>
      <c r="D187" s="186" t="s">
        <v>133</v>
      </c>
      <c r="E187" s="191" t="s">
        <v>19</v>
      </c>
      <c r="F187" s="192" t="s">
        <v>1136</v>
      </c>
      <c r="G187" s="190"/>
      <c r="H187" s="193">
        <v>87</v>
      </c>
      <c r="I187" s="194"/>
      <c r="J187" s="190"/>
      <c r="K187" s="190"/>
      <c r="L187" s="195"/>
      <c r="M187" s="196"/>
      <c r="N187" s="197"/>
      <c r="O187" s="197"/>
      <c r="P187" s="197"/>
      <c r="Q187" s="197"/>
      <c r="R187" s="197"/>
      <c r="S187" s="197"/>
      <c r="T187" s="198"/>
      <c r="AT187" s="199" t="s">
        <v>133</v>
      </c>
      <c r="AU187" s="199" t="s">
        <v>84</v>
      </c>
      <c r="AV187" s="11" t="s">
        <v>84</v>
      </c>
      <c r="AW187" s="11" t="s">
        <v>35</v>
      </c>
      <c r="AX187" s="11" t="s">
        <v>82</v>
      </c>
      <c r="AY187" s="199" t="s">
        <v>122</v>
      </c>
    </row>
    <row r="188" spans="2:65" s="1" customFormat="1" ht="22.5" customHeight="1" x14ac:dyDescent="0.2">
      <c r="B188" s="34"/>
      <c r="C188" s="174" t="s">
        <v>475</v>
      </c>
      <c r="D188" s="174" t="s">
        <v>124</v>
      </c>
      <c r="E188" s="175" t="s">
        <v>1191</v>
      </c>
      <c r="F188" s="176" t="s">
        <v>1192</v>
      </c>
      <c r="G188" s="177" t="s">
        <v>241</v>
      </c>
      <c r="H188" s="178">
        <v>48</v>
      </c>
      <c r="I188" s="179"/>
      <c r="J188" s="180">
        <f>ROUND(I188*H188,2)</f>
        <v>0</v>
      </c>
      <c r="K188" s="176" t="s">
        <v>128</v>
      </c>
      <c r="L188" s="38"/>
      <c r="M188" s="181" t="s">
        <v>19</v>
      </c>
      <c r="N188" s="182" t="s">
        <v>45</v>
      </c>
      <c r="O188" s="60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AR188" s="17" t="s">
        <v>504</v>
      </c>
      <c r="AT188" s="17" t="s">
        <v>124</v>
      </c>
      <c r="AU188" s="17" t="s">
        <v>84</v>
      </c>
      <c r="AY188" s="17" t="s">
        <v>122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7" t="s">
        <v>82</v>
      </c>
      <c r="BK188" s="185">
        <f>ROUND(I188*H188,2)</f>
        <v>0</v>
      </c>
      <c r="BL188" s="17" t="s">
        <v>504</v>
      </c>
      <c r="BM188" s="17" t="s">
        <v>1193</v>
      </c>
    </row>
    <row r="189" spans="2:65" s="1" customFormat="1" ht="39" x14ac:dyDescent="0.2">
      <c r="B189" s="34"/>
      <c r="C189" s="35"/>
      <c r="D189" s="186" t="s">
        <v>131</v>
      </c>
      <c r="E189" s="35"/>
      <c r="F189" s="187" t="s">
        <v>1194</v>
      </c>
      <c r="G189" s="35"/>
      <c r="H189" s="35"/>
      <c r="I189" s="103"/>
      <c r="J189" s="35"/>
      <c r="K189" s="35"/>
      <c r="L189" s="38"/>
      <c r="M189" s="188"/>
      <c r="N189" s="60"/>
      <c r="O189" s="60"/>
      <c r="P189" s="60"/>
      <c r="Q189" s="60"/>
      <c r="R189" s="60"/>
      <c r="S189" s="60"/>
      <c r="T189" s="61"/>
      <c r="AT189" s="17" t="s">
        <v>131</v>
      </c>
      <c r="AU189" s="17" t="s">
        <v>84</v>
      </c>
    </row>
    <row r="190" spans="2:65" s="11" customFormat="1" x14ac:dyDescent="0.2">
      <c r="B190" s="189"/>
      <c r="C190" s="190"/>
      <c r="D190" s="186" t="s">
        <v>133</v>
      </c>
      <c r="E190" s="191" t="s">
        <v>19</v>
      </c>
      <c r="F190" s="192" t="s">
        <v>1195</v>
      </c>
      <c r="G190" s="190"/>
      <c r="H190" s="193">
        <v>24</v>
      </c>
      <c r="I190" s="194"/>
      <c r="J190" s="190"/>
      <c r="K190" s="190"/>
      <c r="L190" s="195"/>
      <c r="M190" s="196"/>
      <c r="N190" s="197"/>
      <c r="O190" s="197"/>
      <c r="P190" s="197"/>
      <c r="Q190" s="197"/>
      <c r="R190" s="197"/>
      <c r="S190" s="197"/>
      <c r="T190" s="198"/>
      <c r="AT190" s="199" t="s">
        <v>133</v>
      </c>
      <c r="AU190" s="199" t="s">
        <v>84</v>
      </c>
      <c r="AV190" s="11" t="s">
        <v>84</v>
      </c>
      <c r="AW190" s="11" t="s">
        <v>35</v>
      </c>
      <c r="AX190" s="11" t="s">
        <v>74</v>
      </c>
      <c r="AY190" s="199" t="s">
        <v>122</v>
      </c>
    </row>
    <row r="191" spans="2:65" s="11" customFormat="1" x14ac:dyDescent="0.2">
      <c r="B191" s="189"/>
      <c r="C191" s="190"/>
      <c r="D191" s="186" t="s">
        <v>133</v>
      </c>
      <c r="E191" s="191" t="s">
        <v>19</v>
      </c>
      <c r="F191" s="192" t="s">
        <v>1196</v>
      </c>
      <c r="G191" s="190"/>
      <c r="H191" s="193">
        <v>24</v>
      </c>
      <c r="I191" s="194"/>
      <c r="J191" s="190"/>
      <c r="K191" s="190"/>
      <c r="L191" s="195"/>
      <c r="M191" s="196"/>
      <c r="N191" s="197"/>
      <c r="O191" s="197"/>
      <c r="P191" s="197"/>
      <c r="Q191" s="197"/>
      <c r="R191" s="197"/>
      <c r="S191" s="197"/>
      <c r="T191" s="198"/>
      <c r="AT191" s="199" t="s">
        <v>133</v>
      </c>
      <c r="AU191" s="199" t="s">
        <v>84</v>
      </c>
      <c r="AV191" s="11" t="s">
        <v>84</v>
      </c>
      <c r="AW191" s="11" t="s">
        <v>35</v>
      </c>
      <c r="AX191" s="11" t="s">
        <v>74</v>
      </c>
      <c r="AY191" s="199" t="s">
        <v>122</v>
      </c>
    </row>
    <row r="192" spans="2:65" s="12" customFormat="1" x14ac:dyDescent="0.2">
      <c r="B192" s="200"/>
      <c r="C192" s="201"/>
      <c r="D192" s="186" t="s">
        <v>133</v>
      </c>
      <c r="E192" s="202" t="s">
        <v>19</v>
      </c>
      <c r="F192" s="203" t="s">
        <v>153</v>
      </c>
      <c r="G192" s="201"/>
      <c r="H192" s="204">
        <v>48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133</v>
      </c>
      <c r="AU192" s="210" t="s">
        <v>84</v>
      </c>
      <c r="AV192" s="12" t="s">
        <v>129</v>
      </c>
      <c r="AW192" s="12" t="s">
        <v>35</v>
      </c>
      <c r="AX192" s="12" t="s">
        <v>82</v>
      </c>
      <c r="AY192" s="210" t="s">
        <v>122</v>
      </c>
    </row>
    <row r="193" spans="2:65" s="1" customFormat="1" ht="22.5" customHeight="1" x14ac:dyDescent="0.2">
      <c r="B193" s="34"/>
      <c r="C193" s="174" t="s">
        <v>480</v>
      </c>
      <c r="D193" s="174" t="s">
        <v>124</v>
      </c>
      <c r="E193" s="175" t="s">
        <v>1197</v>
      </c>
      <c r="F193" s="176" t="s">
        <v>1198</v>
      </c>
      <c r="G193" s="177" t="s">
        <v>241</v>
      </c>
      <c r="H193" s="178">
        <v>7.37</v>
      </c>
      <c r="I193" s="179"/>
      <c r="J193" s="180">
        <f>ROUND(I193*H193,2)</f>
        <v>0</v>
      </c>
      <c r="K193" s="176" t="s">
        <v>128</v>
      </c>
      <c r="L193" s="38"/>
      <c r="M193" s="181" t="s">
        <v>19</v>
      </c>
      <c r="N193" s="182" t="s">
        <v>45</v>
      </c>
      <c r="O193" s="60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AR193" s="17" t="s">
        <v>504</v>
      </c>
      <c r="AT193" s="17" t="s">
        <v>124</v>
      </c>
      <c r="AU193" s="17" t="s">
        <v>84</v>
      </c>
      <c r="AY193" s="17" t="s">
        <v>122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7" t="s">
        <v>82</v>
      </c>
      <c r="BK193" s="185">
        <f>ROUND(I193*H193,2)</f>
        <v>0</v>
      </c>
      <c r="BL193" s="17" t="s">
        <v>504</v>
      </c>
      <c r="BM193" s="17" t="s">
        <v>1199</v>
      </c>
    </row>
    <row r="194" spans="2:65" s="1" customFormat="1" ht="39" x14ac:dyDescent="0.2">
      <c r="B194" s="34"/>
      <c r="C194" s="35"/>
      <c r="D194" s="186" t="s">
        <v>131</v>
      </c>
      <c r="E194" s="35"/>
      <c r="F194" s="187" t="s">
        <v>1194</v>
      </c>
      <c r="G194" s="35"/>
      <c r="H194" s="35"/>
      <c r="I194" s="103"/>
      <c r="J194" s="35"/>
      <c r="K194" s="35"/>
      <c r="L194" s="38"/>
      <c r="M194" s="188"/>
      <c r="N194" s="60"/>
      <c r="O194" s="60"/>
      <c r="P194" s="60"/>
      <c r="Q194" s="60"/>
      <c r="R194" s="60"/>
      <c r="S194" s="60"/>
      <c r="T194" s="61"/>
      <c r="AT194" s="17" t="s">
        <v>131</v>
      </c>
      <c r="AU194" s="17" t="s">
        <v>84</v>
      </c>
    </row>
    <row r="195" spans="2:65" s="11" customFormat="1" x14ac:dyDescent="0.2">
      <c r="B195" s="189"/>
      <c r="C195" s="190"/>
      <c r="D195" s="186" t="s">
        <v>133</v>
      </c>
      <c r="E195" s="191" t="s">
        <v>19</v>
      </c>
      <c r="F195" s="192" t="s">
        <v>1200</v>
      </c>
      <c r="G195" s="190"/>
      <c r="H195" s="193">
        <v>6.09</v>
      </c>
      <c r="I195" s="194"/>
      <c r="J195" s="190"/>
      <c r="K195" s="190"/>
      <c r="L195" s="195"/>
      <c r="M195" s="196"/>
      <c r="N195" s="197"/>
      <c r="O195" s="197"/>
      <c r="P195" s="197"/>
      <c r="Q195" s="197"/>
      <c r="R195" s="197"/>
      <c r="S195" s="197"/>
      <c r="T195" s="198"/>
      <c r="AT195" s="199" t="s">
        <v>133</v>
      </c>
      <c r="AU195" s="199" t="s">
        <v>84</v>
      </c>
      <c r="AV195" s="11" t="s">
        <v>84</v>
      </c>
      <c r="AW195" s="11" t="s">
        <v>35</v>
      </c>
      <c r="AX195" s="11" t="s">
        <v>74</v>
      </c>
      <c r="AY195" s="199" t="s">
        <v>122</v>
      </c>
    </row>
    <row r="196" spans="2:65" s="11" customFormat="1" x14ac:dyDescent="0.2">
      <c r="B196" s="189"/>
      <c r="C196" s="190"/>
      <c r="D196" s="186" t="s">
        <v>133</v>
      </c>
      <c r="E196" s="191" t="s">
        <v>19</v>
      </c>
      <c r="F196" s="192" t="s">
        <v>1201</v>
      </c>
      <c r="G196" s="190"/>
      <c r="H196" s="193">
        <v>1.28</v>
      </c>
      <c r="I196" s="194"/>
      <c r="J196" s="190"/>
      <c r="K196" s="190"/>
      <c r="L196" s="195"/>
      <c r="M196" s="196"/>
      <c r="N196" s="197"/>
      <c r="O196" s="197"/>
      <c r="P196" s="197"/>
      <c r="Q196" s="197"/>
      <c r="R196" s="197"/>
      <c r="S196" s="197"/>
      <c r="T196" s="198"/>
      <c r="AT196" s="199" t="s">
        <v>133</v>
      </c>
      <c r="AU196" s="199" t="s">
        <v>84</v>
      </c>
      <c r="AV196" s="11" t="s">
        <v>84</v>
      </c>
      <c r="AW196" s="11" t="s">
        <v>35</v>
      </c>
      <c r="AX196" s="11" t="s">
        <v>74</v>
      </c>
      <c r="AY196" s="199" t="s">
        <v>122</v>
      </c>
    </row>
    <row r="197" spans="2:65" s="12" customFormat="1" x14ac:dyDescent="0.2">
      <c r="B197" s="200"/>
      <c r="C197" s="201"/>
      <c r="D197" s="186" t="s">
        <v>133</v>
      </c>
      <c r="E197" s="202" t="s">
        <v>19</v>
      </c>
      <c r="F197" s="203" t="s">
        <v>153</v>
      </c>
      <c r="G197" s="201"/>
      <c r="H197" s="204">
        <v>7.37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133</v>
      </c>
      <c r="AU197" s="210" t="s">
        <v>84</v>
      </c>
      <c r="AV197" s="12" t="s">
        <v>129</v>
      </c>
      <c r="AW197" s="12" t="s">
        <v>35</v>
      </c>
      <c r="AX197" s="12" t="s">
        <v>82</v>
      </c>
      <c r="AY197" s="210" t="s">
        <v>122</v>
      </c>
    </row>
    <row r="198" spans="2:65" s="1" customFormat="1" ht="22.5" customHeight="1" x14ac:dyDescent="0.2">
      <c r="B198" s="34"/>
      <c r="C198" s="174" t="s">
        <v>486</v>
      </c>
      <c r="D198" s="174" t="s">
        <v>124</v>
      </c>
      <c r="E198" s="175" t="s">
        <v>1202</v>
      </c>
      <c r="F198" s="176" t="s">
        <v>1203</v>
      </c>
      <c r="G198" s="177" t="s">
        <v>241</v>
      </c>
      <c r="H198" s="178">
        <v>110.55</v>
      </c>
      <c r="I198" s="179"/>
      <c r="J198" s="180">
        <f>ROUND(I198*H198,2)</f>
        <v>0</v>
      </c>
      <c r="K198" s="176" t="s">
        <v>128</v>
      </c>
      <c r="L198" s="38"/>
      <c r="M198" s="181" t="s">
        <v>19</v>
      </c>
      <c r="N198" s="182" t="s">
        <v>45</v>
      </c>
      <c r="O198" s="60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17" t="s">
        <v>504</v>
      </c>
      <c r="AT198" s="17" t="s">
        <v>124</v>
      </c>
      <c r="AU198" s="17" t="s">
        <v>84</v>
      </c>
      <c r="AY198" s="17" t="s">
        <v>122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7" t="s">
        <v>82</v>
      </c>
      <c r="BK198" s="185">
        <f>ROUND(I198*H198,2)</f>
        <v>0</v>
      </c>
      <c r="BL198" s="17" t="s">
        <v>504</v>
      </c>
      <c r="BM198" s="17" t="s">
        <v>1204</v>
      </c>
    </row>
    <row r="199" spans="2:65" s="1" customFormat="1" ht="39" x14ac:dyDescent="0.2">
      <c r="B199" s="34"/>
      <c r="C199" s="35"/>
      <c r="D199" s="186" t="s">
        <v>131</v>
      </c>
      <c r="E199" s="35"/>
      <c r="F199" s="187" t="s">
        <v>1194</v>
      </c>
      <c r="G199" s="35"/>
      <c r="H199" s="35"/>
      <c r="I199" s="103"/>
      <c r="J199" s="35"/>
      <c r="K199" s="35"/>
      <c r="L199" s="38"/>
      <c r="M199" s="188"/>
      <c r="N199" s="60"/>
      <c r="O199" s="60"/>
      <c r="P199" s="60"/>
      <c r="Q199" s="60"/>
      <c r="R199" s="60"/>
      <c r="S199" s="60"/>
      <c r="T199" s="61"/>
      <c r="AT199" s="17" t="s">
        <v>131</v>
      </c>
      <c r="AU199" s="17" t="s">
        <v>84</v>
      </c>
    </row>
    <row r="200" spans="2:65" s="11" customFormat="1" x14ac:dyDescent="0.2">
      <c r="B200" s="189"/>
      <c r="C200" s="190"/>
      <c r="D200" s="186" t="s">
        <v>133</v>
      </c>
      <c r="E200" s="191" t="s">
        <v>19</v>
      </c>
      <c r="F200" s="192" t="s">
        <v>1205</v>
      </c>
      <c r="G200" s="190"/>
      <c r="H200" s="193">
        <v>110.55</v>
      </c>
      <c r="I200" s="194"/>
      <c r="J200" s="190"/>
      <c r="K200" s="190"/>
      <c r="L200" s="195"/>
      <c r="M200" s="196"/>
      <c r="N200" s="197"/>
      <c r="O200" s="197"/>
      <c r="P200" s="197"/>
      <c r="Q200" s="197"/>
      <c r="R200" s="197"/>
      <c r="S200" s="197"/>
      <c r="T200" s="198"/>
      <c r="AT200" s="199" t="s">
        <v>133</v>
      </c>
      <c r="AU200" s="199" t="s">
        <v>84</v>
      </c>
      <c r="AV200" s="11" t="s">
        <v>84</v>
      </c>
      <c r="AW200" s="11" t="s">
        <v>35</v>
      </c>
      <c r="AX200" s="11" t="s">
        <v>82</v>
      </c>
      <c r="AY200" s="199" t="s">
        <v>122</v>
      </c>
    </row>
    <row r="201" spans="2:65" s="1" customFormat="1" ht="16.5" customHeight="1" x14ac:dyDescent="0.2">
      <c r="B201" s="34"/>
      <c r="C201" s="174" t="s">
        <v>494</v>
      </c>
      <c r="D201" s="174" t="s">
        <v>124</v>
      </c>
      <c r="E201" s="175" t="s">
        <v>1206</v>
      </c>
      <c r="F201" s="176" t="s">
        <v>1207</v>
      </c>
      <c r="G201" s="177" t="s">
        <v>241</v>
      </c>
      <c r="H201" s="178">
        <v>7.37</v>
      </c>
      <c r="I201" s="179"/>
      <c r="J201" s="180">
        <f>ROUND(I201*H201,2)</f>
        <v>0</v>
      </c>
      <c r="K201" s="176" t="s">
        <v>128</v>
      </c>
      <c r="L201" s="38"/>
      <c r="M201" s="181" t="s">
        <v>19</v>
      </c>
      <c r="N201" s="182" t="s">
        <v>45</v>
      </c>
      <c r="O201" s="60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17" t="s">
        <v>129</v>
      </c>
      <c r="AT201" s="17" t="s">
        <v>124</v>
      </c>
      <c r="AU201" s="17" t="s">
        <v>84</v>
      </c>
      <c r="AY201" s="17" t="s">
        <v>122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7" t="s">
        <v>82</v>
      </c>
      <c r="BK201" s="185">
        <f>ROUND(I201*H201,2)</f>
        <v>0</v>
      </c>
      <c r="BL201" s="17" t="s">
        <v>129</v>
      </c>
      <c r="BM201" s="17" t="s">
        <v>1208</v>
      </c>
    </row>
    <row r="202" spans="2:65" s="1" customFormat="1" ht="214.5" x14ac:dyDescent="0.2">
      <c r="B202" s="34"/>
      <c r="C202" s="35"/>
      <c r="D202" s="186" t="s">
        <v>131</v>
      </c>
      <c r="E202" s="35"/>
      <c r="F202" s="187" t="s">
        <v>1209</v>
      </c>
      <c r="G202" s="35"/>
      <c r="H202" s="35"/>
      <c r="I202" s="103"/>
      <c r="J202" s="35"/>
      <c r="K202" s="35"/>
      <c r="L202" s="38"/>
      <c r="M202" s="188"/>
      <c r="N202" s="60"/>
      <c r="O202" s="60"/>
      <c r="P202" s="60"/>
      <c r="Q202" s="60"/>
      <c r="R202" s="60"/>
      <c r="S202" s="60"/>
      <c r="T202" s="61"/>
      <c r="AT202" s="17" t="s">
        <v>131</v>
      </c>
      <c r="AU202" s="17" t="s">
        <v>84</v>
      </c>
    </row>
    <row r="203" spans="2:65" s="1" customFormat="1" ht="22.5" customHeight="1" x14ac:dyDescent="0.2">
      <c r="B203" s="34"/>
      <c r="C203" s="174" t="s">
        <v>499</v>
      </c>
      <c r="D203" s="174" t="s">
        <v>124</v>
      </c>
      <c r="E203" s="175" t="s">
        <v>328</v>
      </c>
      <c r="F203" s="176" t="s">
        <v>329</v>
      </c>
      <c r="G203" s="177" t="s">
        <v>330</v>
      </c>
      <c r="H203" s="178">
        <v>12.529</v>
      </c>
      <c r="I203" s="179"/>
      <c r="J203" s="180">
        <f>ROUND(I203*H203,2)</f>
        <v>0</v>
      </c>
      <c r="K203" s="176" t="s">
        <v>128</v>
      </c>
      <c r="L203" s="38"/>
      <c r="M203" s="181" t="s">
        <v>19</v>
      </c>
      <c r="N203" s="182" t="s">
        <v>45</v>
      </c>
      <c r="O203" s="60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AR203" s="17" t="s">
        <v>129</v>
      </c>
      <c r="AT203" s="17" t="s">
        <v>124</v>
      </c>
      <c r="AU203" s="17" t="s">
        <v>84</v>
      </c>
      <c r="AY203" s="17" t="s">
        <v>122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7" t="s">
        <v>82</v>
      </c>
      <c r="BK203" s="185">
        <f>ROUND(I203*H203,2)</f>
        <v>0</v>
      </c>
      <c r="BL203" s="17" t="s">
        <v>129</v>
      </c>
      <c r="BM203" s="17" t="s">
        <v>1210</v>
      </c>
    </row>
    <row r="204" spans="2:65" s="1" customFormat="1" ht="29.25" x14ac:dyDescent="0.2">
      <c r="B204" s="34"/>
      <c r="C204" s="35"/>
      <c r="D204" s="186" t="s">
        <v>131</v>
      </c>
      <c r="E204" s="35"/>
      <c r="F204" s="187" t="s">
        <v>332</v>
      </c>
      <c r="G204" s="35"/>
      <c r="H204" s="35"/>
      <c r="I204" s="103"/>
      <c r="J204" s="35"/>
      <c r="K204" s="35"/>
      <c r="L204" s="38"/>
      <c r="M204" s="188"/>
      <c r="N204" s="60"/>
      <c r="O204" s="60"/>
      <c r="P204" s="60"/>
      <c r="Q204" s="60"/>
      <c r="R204" s="60"/>
      <c r="S204" s="60"/>
      <c r="T204" s="61"/>
      <c r="AT204" s="17" t="s">
        <v>131</v>
      </c>
      <c r="AU204" s="17" t="s">
        <v>84</v>
      </c>
    </row>
    <row r="205" spans="2:65" s="11" customFormat="1" x14ac:dyDescent="0.2">
      <c r="B205" s="189"/>
      <c r="C205" s="190"/>
      <c r="D205" s="186" t="s">
        <v>133</v>
      </c>
      <c r="E205" s="191" t="s">
        <v>19</v>
      </c>
      <c r="F205" s="192" t="s">
        <v>1211</v>
      </c>
      <c r="G205" s="190"/>
      <c r="H205" s="193">
        <v>12.529</v>
      </c>
      <c r="I205" s="194"/>
      <c r="J205" s="190"/>
      <c r="K205" s="190"/>
      <c r="L205" s="195"/>
      <c r="M205" s="247"/>
      <c r="N205" s="248"/>
      <c r="O205" s="248"/>
      <c r="P205" s="248"/>
      <c r="Q205" s="248"/>
      <c r="R205" s="248"/>
      <c r="S205" s="248"/>
      <c r="T205" s="249"/>
      <c r="AT205" s="199" t="s">
        <v>133</v>
      </c>
      <c r="AU205" s="199" t="s">
        <v>84</v>
      </c>
      <c r="AV205" s="11" t="s">
        <v>84</v>
      </c>
      <c r="AW205" s="11" t="s">
        <v>35</v>
      </c>
      <c r="AX205" s="11" t="s">
        <v>82</v>
      </c>
      <c r="AY205" s="199" t="s">
        <v>122</v>
      </c>
    </row>
    <row r="206" spans="2:65" s="1" customFormat="1" ht="6.95" customHeight="1" x14ac:dyDescent="0.2">
      <c r="B206" s="46"/>
      <c r="C206" s="47"/>
      <c r="D206" s="47"/>
      <c r="E206" s="47"/>
      <c r="F206" s="47"/>
      <c r="G206" s="47"/>
      <c r="H206" s="47"/>
      <c r="I206" s="125"/>
      <c r="J206" s="47"/>
      <c r="K206" s="47"/>
      <c r="L206" s="38"/>
    </row>
  </sheetData>
  <sheetProtection algorithmName="SHA-512" hashValue="pPT1aHUUyVpeSTRD8aREYzjkgxR7OvIzUSWT1tVfSOspTTQiFao5EUigvJ90lKFqWpgkV9iHUnakSBPY/H1WpQ==" saltValue="czpnh0wMY1elnVWnhf2La62HservtiUyHxPlN3nZxc9jA6WEUGOmKFJLvRE8NMGQQ/WzBtgaq66aG31+7IMU0w==" spinCount="100000" sheet="1" objects="1" scenarios="1" formatColumns="0" formatRows="0" autoFilter="0"/>
  <autoFilter ref="C81:K20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4"/>
  <sheetViews>
    <sheetView showGridLines="0" tabSelected="1" topLeftCell="A34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7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7" t="s">
        <v>90</v>
      </c>
    </row>
    <row r="3" spans="2:46" ht="6.95" customHeight="1" x14ac:dyDescent="0.2">
      <c r="B3" s="98"/>
      <c r="C3" s="99"/>
      <c r="D3" s="99"/>
      <c r="E3" s="99"/>
      <c r="F3" s="99"/>
      <c r="G3" s="99"/>
      <c r="H3" s="99"/>
      <c r="I3" s="100"/>
      <c r="J3" s="99"/>
      <c r="K3" s="99"/>
      <c r="L3" s="20"/>
      <c r="AT3" s="17" t="s">
        <v>84</v>
      </c>
    </row>
    <row r="4" spans="2:46" ht="24.95" customHeight="1" x14ac:dyDescent="0.2">
      <c r="B4" s="20"/>
      <c r="D4" s="101" t="s">
        <v>91</v>
      </c>
      <c r="L4" s="20"/>
      <c r="M4" s="24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102" t="s">
        <v>16</v>
      </c>
      <c r="L6" s="20"/>
    </row>
    <row r="7" spans="2:46" ht="16.5" customHeight="1" x14ac:dyDescent="0.2">
      <c r="B7" s="20"/>
      <c r="E7" s="369" t="str">
        <f>'Rekapitulace stavby'!K6</f>
        <v>BESIP 2970298 Pod Školou – Nepomucká_2970299 Pod Školou – Slávy Horníka</v>
      </c>
      <c r="F7" s="370"/>
      <c r="G7" s="370"/>
      <c r="H7" s="370"/>
      <c r="L7" s="20"/>
    </row>
    <row r="8" spans="2:46" s="1" customFormat="1" ht="12" customHeight="1" x14ac:dyDescent="0.2">
      <c r="B8" s="38"/>
      <c r="D8" s="102" t="s">
        <v>92</v>
      </c>
      <c r="I8" s="103"/>
      <c r="L8" s="38"/>
    </row>
    <row r="9" spans="2:46" s="1" customFormat="1" ht="36.950000000000003" customHeight="1" x14ac:dyDescent="0.2">
      <c r="B9" s="38"/>
      <c r="E9" s="371" t="s">
        <v>1212</v>
      </c>
      <c r="F9" s="372"/>
      <c r="G9" s="372"/>
      <c r="H9" s="372"/>
      <c r="I9" s="103"/>
      <c r="L9" s="38"/>
    </row>
    <row r="10" spans="2:46" s="1" customFormat="1" x14ac:dyDescent="0.2">
      <c r="B10" s="38"/>
      <c r="I10" s="103"/>
      <c r="L10" s="38"/>
    </row>
    <row r="11" spans="2:46" s="1" customFormat="1" ht="12" customHeight="1" x14ac:dyDescent="0.2">
      <c r="B11" s="38"/>
      <c r="D11" s="102" t="s">
        <v>18</v>
      </c>
      <c r="F11" s="17" t="s">
        <v>19</v>
      </c>
      <c r="I11" s="104" t="s">
        <v>20</v>
      </c>
      <c r="J11" s="17" t="s">
        <v>19</v>
      </c>
      <c r="L11" s="38"/>
    </row>
    <row r="12" spans="2:46" s="1" customFormat="1" ht="12" customHeight="1" x14ac:dyDescent="0.2">
      <c r="B12" s="38"/>
      <c r="D12" s="102" t="s">
        <v>21</v>
      </c>
      <c r="F12" s="17" t="s">
        <v>22</v>
      </c>
      <c r="I12" s="104" t="s">
        <v>23</v>
      </c>
      <c r="J12" s="105" t="str">
        <f>'Rekapitulace stavby'!AN8</f>
        <v>16. 5. 2019</v>
      </c>
      <c r="L12" s="38"/>
    </row>
    <row r="13" spans="2:46" s="1" customFormat="1" ht="10.9" customHeight="1" x14ac:dyDescent="0.2">
      <c r="B13" s="38"/>
      <c r="I13" s="103"/>
      <c r="L13" s="38"/>
    </row>
    <row r="14" spans="2:46" s="1" customFormat="1" ht="12" customHeight="1" x14ac:dyDescent="0.2">
      <c r="B14" s="38"/>
      <c r="D14" s="102" t="s">
        <v>25</v>
      </c>
      <c r="I14" s="104" t="s">
        <v>26</v>
      </c>
      <c r="J14" s="17" t="s">
        <v>27</v>
      </c>
      <c r="L14" s="38"/>
    </row>
    <row r="15" spans="2:46" s="1" customFormat="1" ht="18" customHeight="1" x14ac:dyDescent="0.2">
      <c r="B15" s="38"/>
      <c r="E15" s="17" t="s">
        <v>28</v>
      </c>
      <c r="I15" s="104" t="s">
        <v>29</v>
      </c>
      <c r="J15" s="17" t="s">
        <v>19</v>
      </c>
      <c r="L15" s="38"/>
    </row>
    <row r="16" spans="2:46" s="1" customFormat="1" ht="6.95" customHeight="1" x14ac:dyDescent="0.2">
      <c r="B16" s="38"/>
      <c r="I16" s="103"/>
      <c r="L16" s="38"/>
    </row>
    <row r="17" spans="2:12" s="1" customFormat="1" ht="12" customHeight="1" x14ac:dyDescent="0.2">
      <c r="B17" s="38"/>
      <c r="D17" s="102" t="s">
        <v>30</v>
      </c>
      <c r="I17" s="104" t="s">
        <v>26</v>
      </c>
      <c r="J17" s="30" t="str">
        <f>'Rekapitulace stavby'!AN13</f>
        <v>Vyplň údaj</v>
      </c>
      <c r="L17" s="38"/>
    </row>
    <row r="18" spans="2:12" s="1" customFormat="1" ht="18" customHeight="1" x14ac:dyDescent="0.2">
      <c r="B18" s="38"/>
      <c r="E18" s="373" t="str">
        <f>'Rekapitulace stavby'!E14</f>
        <v>Vyplň údaj</v>
      </c>
      <c r="F18" s="374"/>
      <c r="G18" s="374"/>
      <c r="H18" s="374"/>
      <c r="I18" s="104" t="s">
        <v>29</v>
      </c>
      <c r="J18" s="30" t="str">
        <f>'Rekapitulace stavby'!AN14</f>
        <v>Vyplň údaj</v>
      </c>
      <c r="L18" s="38"/>
    </row>
    <row r="19" spans="2:12" s="1" customFormat="1" ht="6.95" customHeight="1" x14ac:dyDescent="0.2">
      <c r="B19" s="38"/>
      <c r="I19" s="103"/>
      <c r="L19" s="38"/>
    </row>
    <row r="20" spans="2:12" s="1" customFormat="1" ht="12" customHeight="1" x14ac:dyDescent="0.2">
      <c r="B20" s="38"/>
      <c r="D20" s="102" t="s">
        <v>32</v>
      </c>
      <c r="I20" s="104" t="s">
        <v>26</v>
      </c>
      <c r="J20" s="17" t="s">
        <v>33</v>
      </c>
      <c r="L20" s="38"/>
    </row>
    <row r="21" spans="2:12" s="1" customFormat="1" ht="18" customHeight="1" x14ac:dyDescent="0.2">
      <c r="B21" s="38"/>
      <c r="E21" s="17" t="s">
        <v>34</v>
      </c>
      <c r="I21" s="104" t="s">
        <v>29</v>
      </c>
      <c r="J21" s="17" t="s">
        <v>19</v>
      </c>
      <c r="L21" s="38"/>
    </row>
    <row r="22" spans="2:12" s="1" customFormat="1" ht="6.95" customHeight="1" x14ac:dyDescent="0.2">
      <c r="B22" s="38"/>
      <c r="I22" s="103"/>
      <c r="L22" s="38"/>
    </row>
    <row r="23" spans="2:12" s="1" customFormat="1" ht="12" customHeight="1" x14ac:dyDescent="0.2">
      <c r="B23" s="38"/>
      <c r="D23" s="102" t="s">
        <v>36</v>
      </c>
      <c r="I23" s="104" t="s">
        <v>26</v>
      </c>
      <c r="J23" s="17" t="str">
        <f>IF('Rekapitulace stavby'!AN19="","",'Rekapitulace stavby'!AN19)</f>
        <v/>
      </c>
      <c r="L23" s="38"/>
    </row>
    <row r="24" spans="2:12" s="1" customFormat="1" ht="18" customHeight="1" x14ac:dyDescent="0.2">
      <c r="B24" s="38"/>
      <c r="E24" s="17" t="str">
        <f>IF('Rekapitulace stavby'!E20="","",'Rekapitulace stavby'!E20)</f>
        <v xml:space="preserve"> </v>
      </c>
      <c r="I24" s="104" t="s">
        <v>29</v>
      </c>
      <c r="J24" s="17" t="str">
        <f>IF('Rekapitulace stavby'!AN20="","",'Rekapitulace stavby'!AN20)</f>
        <v/>
      </c>
      <c r="L24" s="38"/>
    </row>
    <row r="25" spans="2:12" s="1" customFormat="1" ht="6.95" customHeight="1" x14ac:dyDescent="0.2">
      <c r="B25" s="38"/>
      <c r="I25" s="103"/>
      <c r="L25" s="38"/>
    </row>
    <row r="26" spans="2:12" s="1" customFormat="1" ht="12" customHeight="1" x14ac:dyDescent="0.2">
      <c r="B26" s="38"/>
      <c r="D26" s="102" t="s">
        <v>38</v>
      </c>
      <c r="I26" s="103"/>
      <c r="L26" s="38"/>
    </row>
    <row r="27" spans="2:12" s="6" customFormat="1" ht="45" customHeight="1" x14ac:dyDescent="0.2">
      <c r="B27" s="106"/>
      <c r="E27" s="375" t="s">
        <v>39</v>
      </c>
      <c r="F27" s="375"/>
      <c r="G27" s="375"/>
      <c r="H27" s="375"/>
      <c r="I27" s="107"/>
      <c r="L27" s="106"/>
    </row>
    <row r="28" spans="2:12" s="1" customFormat="1" ht="6.95" customHeight="1" x14ac:dyDescent="0.2">
      <c r="B28" s="38"/>
      <c r="I28" s="103"/>
      <c r="L28" s="38"/>
    </row>
    <row r="29" spans="2:12" s="1" customFormat="1" ht="6.95" customHeight="1" x14ac:dyDescent="0.2">
      <c r="B29" s="38"/>
      <c r="D29" s="56"/>
      <c r="E29" s="56"/>
      <c r="F29" s="56"/>
      <c r="G29" s="56"/>
      <c r="H29" s="56"/>
      <c r="I29" s="108"/>
      <c r="J29" s="56"/>
      <c r="K29" s="56"/>
      <c r="L29" s="38"/>
    </row>
    <row r="30" spans="2:12" s="1" customFormat="1" ht="25.35" customHeight="1" x14ac:dyDescent="0.2">
      <c r="B30" s="38"/>
      <c r="D30" s="109" t="s">
        <v>40</v>
      </c>
      <c r="I30" s="103"/>
      <c r="J30" s="110">
        <f>ROUND(J85, 2)</f>
        <v>0</v>
      </c>
      <c r="L30" s="38"/>
    </row>
    <row r="31" spans="2:12" s="1" customFormat="1" ht="6.95" customHeight="1" x14ac:dyDescent="0.2">
      <c r="B31" s="38"/>
      <c r="D31" s="56"/>
      <c r="E31" s="56"/>
      <c r="F31" s="56"/>
      <c r="G31" s="56"/>
      <c r="H31" s="56"/>
      <c r="I31" s="108"/>
      <c r="J31" s="56"/>
      <c r="K31" s="56"/>
      <c r="L31" s="38"/>
    </row>
    <row r="32" spans="2:12" s="1" customFormat="1" ht="14.45" customHeight="1" x14ac:dyDescent="0.2">
      <c r="B32" s="38"/>
      <c r="F32" s="111" t="s">
        <v>42</v>
      </c>
      <c r="I32" s="112" t="s">
        <v>41</v>
      </c>
      <c r="J32" s="111" t="s">
        <v>43</v>
      </c>
      <c r="L32" s="38"/>
    </row>
    <row r="33" spans="2:12" s="1" customFormat="1" ht="14.45" customHeight="1" x14ac:dyDescent="0.2">
      <c r="B33" s="38"/>
      <c r="D33" s="102" t="s">
        <v>44</v>
      </c>
      <c r="E33" s="102" t="s">
        <v>45</v>
      </c>
      <c r="F33" s="113">
        <f>ROUND((SUM(BE85:BE113)),  2)</f>
        <v>0</v>
      </c>
      <c r="I33" s="114">
        <v>0.21</v>
      </c>
      <c r="J33" s="113">
        <f>ROUND(((SUM(BE85:BE113))*I33),  2)</f>
        <v>0</v>
      </c>
      <c r="L33" s="38"/>
    </row>
    <row r="34" spans="2:12" s="1" customFormat="1" ht="14.45" customHeight="1" x14ac:dyDescent="0.2">
      <c r="B34" s="38"/>
      <c r="E34" s="102" t="s">
        <v>46</v>
      </c>
      <c r="F34" s="113">
        <f>ROUND((SUM(BF85:BF113)),  2)</f>
        <v>0</v>
      </c>
      <c r="I34" s="114">
        <v>0.15</v>
      </c>
      <c r="J34" s="113">
        <f>ROUND(((SUM(BF85:BF113))*I34),  2)</f>
        <v>0</v>
      </c>
      <c r="L34" s="38"/>
    </row>
    <row r="35" spans="2:12" s="1" customFormat="1" ht="14.45" hidden="1" customHeight="1" x14ac:dyDescent="0.2">
      <c r="B35" s="38"/>
      <c r="E35" s="102" t="s">
        <v>47</v>
      </c>
      <c r="F35" s="113">
        <f>ROUND((SUM(BG85:BG113)),  2)</f>
        <v>0</v>
      </c>
      <c r="I35" s="114">
        <v>0.21</v>
      </c>
      <c r="J35" s="113">
        <f>0</f>
        <v>0</v>
      </c>
      <c r="L35" s="38"/>
    </row>
    <row r="36" spans="2:12" s="1" customFormat="1" ht="14.45" hidden="1" customHeight="1" x14ac:dyDescent="0.2">
      <c r="B36" s="38"/>
      <c r="E36" s="102" t="s">
        <v>48</v>
      </c>
      <c r="F36" s="113">
        <f>ROUND((SUM(BH85:BH113)),  2)</f>
        <v>0</v>
      </c>
      <c r="I36" s="114">
        <v>0.15</v>
      </c>
      <c r="J36" s="113">
        <f>0</f>
        <v>0</v>
      </c>
      <c r="L36" s="38"/>
    </row>
    <row r="37" spans="2:12" s="1" customFormat="1" ht="14.45" hidden="1" customHeight="1" x14ac:dyDescent="0.2">
      <c r="B37" s="38"/>
      <c r="E37" s="102" t="s">
        <v>49</v>
      </c>
      <c r="F37" s="113">
        <f>ROUND((SUM(BI85:BI113)),  2)</f>
        <v>0</v>
      </c>
      <c r="I37" s="114">
        <v>0</v>
      </c>
      <c r="J37" s="113">
        <f>0</f>
        <v>0</v>
      </c>
      <c r="L37" s="38"/>
    </row>
    <row r="38" spans="2:12" s="1" customFormat="1" ht="6.95" customHeight="1" x14ac:dyDescent="0.2">
      <c r="B38" s="38"/>
      <c r="I38" s="103"/>
      <c r="L38" s="38"/>
    </row>
    <row r="39" spans="2:12" s="1" customFormat="1" ht="25.35" customHeight="1" x14ac:dyDescent="0.2">
      <c r="B39" s="38"/>
      <c r="C39" s="115"/>
      <c r="D39" s="116" t="s">
        <v>50</v>
      </c>
      <c r="E39" s="117"/>
      <c r="F39" s="117"/>
      <c r="G39" s="118" t="s">
        <v>51</v>
      </c>
      <c r="H39" s="119" t="s">
        <v>52</v>
      </c>
      <c r="I39" s="120"/>
      <c r="J39" s="121">
        <f>SUM(J30:J37)</f>
        <v>0</v>
      </c>
      <c r="K39" s="122"/>
      <c r="L39" s="38"/>
    </row>
    <row r="40" spans="2:12" s="1" customFormat="1" ht="14.45" customHeight="1" x14ac:dyDescent="0.2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8"/>
    </row>
    <row r="44" spans="2:12" s="1" customFormat="1" ht="6.95" customHeight="1" x14ac:dyDescent="0.2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8"/>
    </row>
    <row r="45" spans="2:12" s="1" customFormat="1" ht="24.95" customHeight="1" x14ac:dyDescent="0.2">
      <c r="B45" s="34"/>
      <c r="C45" s="23" t="s">
        <v>94</v>
      </c>
      <c r="D45" s="35"/>
      <c r="E45" s="35"/>
      <c r="F45" s="35"/>
      <c r="G45" s="35"/>
      <c r="H45" s="35"/>
      <c r="I45" s="103"/>
      <c r="J45" s="35"/>
      <c r="K45" s="35"/>
      <c r="L45" s="38"/>
    </row>
    <row r="46" spans="2:12" s="1" customFormat="1" ht="6.95" customHeight="1" x14ac:dyDescent="0.2">
      <c r="B46" s="34"/>
      <c r="C46" s="35"/>
      <c r="D46" s="35"/>
      <c r="E46" s="35"/>
      <c r="F46" s="35"/>
      <c r="G46" s="35"/>
      <c r="H46" s="35"/>
      <c r="I46" s="103"/>
      <c r="J46" s="35"/>
      <c r="K46" s="35"/>
      <c r="L46" s="38"/>
    </row>
    <row r="47" spans="2:12" s="1" customFormat="1" ht="12" customHeight="1" x14ac:dyDescent="0.2">
      <c r="B47" s="34"/>
      <c r="C47" s="29" t="s">
        <v>16</v>
      </c>
      <c r="D47" s="35"/>
      <c r="E47" s="35"/>
      <c r="F47" s="35"/>
      <c r="G47" s="35"/>
      <c r="H47" s="35"/>
      <c r="I47" s="103"/>
      <c r="J47" s="35"/>
      <c r="K47" s="35"/>
      <c r="L47" s="38"/>
    </row>
    <row r="48" spans="2:12" s="1" customFormat="1" ht="16.5" customHeight="1" x14ac:dyDescent="0.2">
      <c r="B48" s="34"/>
      <c r="C48" s="35"/>
      <c r="D48" s="35"/>
      <c r="E48" s="367" t="str">
        <f>E7</f>
        <v>BESIP 2970298 Pod Školou – Nepomucká_2970299 Pod Školou – Slávy Horníka</v>
      </c>
      <c r="F48" s="368"/>
      <c r="G48" s="368"/>
      <c r="H48" s="368"/>
      <c r="I48" s="103"/>
      <c r="J48" s="35"/>
      <c r="K48" s="35"/>
      <c r="L48" s="38"/>
    </row>
    <row r="49" spans="2:47" s="1" customFormat="1" ht="12" customHeight="1" x14ac:dyDescent="0.2">
      <c r="B49" s="34"/>
      <c r="C49" s="29" t="s">
        <v>92</v>
      </c>
      <c r="D49" s="35"/>
      <c r="E49" s="35"/>
      <c r="F49" s="35"/>
      <c r="G49" s="35"/>
      <c r="H49" s="35"/>
      <c r="I49" s="103"/>
      <c r="J49" s="35"/>
      <c r="K49" s="35"/>
      <c r="L49" s="38"/>
    </row>
    <row r="50" spans="2:47" s="1" customFormat="1" ht="16.5" customHeight="1" x14ac:dyDescent="0.2">
      <c r="B50" s="34"/>
      <c r="C50" s="35"/>
      <c r="D50" s="35"/>
      <c r="E50" s="347" t="str">
        <f>E9</f>
        <v>VON - VEDLEJŠÍ A OSTATNÍ NÁKLADY</v>
      </c>
      <c r="F50" s="346"/>
      <c r="G50" s="346"/>
      <c r="H50" s="346"/>
      <c r="I50" s="103"/>
      <c r="J50" s="35"/>
      <c r="K50" s="35"/>
      <c r="L50" s="38"/>
    </row>
    <row r="51" spans="2:47" s="1" customFormat="1" ht="6.95" customHeight="1" x14ac:dyDescent="0.2">
      <c r="B51" s="34"/>
      <c r="C51" s="35"/>
      <c r="D51" s="35"/>
      <c r="E51" s="35"/>
      <c r="F51" s="35"/>
      <c r="G51" s="35"/>
      <c r="H51" s="35"/>
      <c r="I51" s="103"/>
      <c r="J51" s="35"/>
      <c r="K51" s="35"/>
      <c r="L51" s="38"/>
    </row>
    <row r="52" spans="2:47" s="1" customFormat="1" ht="12" customHeight="1" x14ac:dyDescent="0.2">
      <c r="B52" s="34"/>
      <c r="C52" s="29" t="s">
        <v>21</v>
      </c>
      <c r="D52" s="35"/>
      <c r="E52" s="35"/>
      <c r="F52" s="27" t="str">
        <f>F12</f>
        <v>Praha 5 – Košíře</v>
      </c>
      <c r="G52" s="35"/>
      <c r="H52" s="35"/>
      <c r="I52" s="104" t="s">
        <v>23</v>
      </c>
      <c r="J52" s="55" t="str">
        <f>IF(J12="","",J12)</f>
        <v>16. 5. 2019</v>
      </c>
      <c r="K52" s="35"/>
      <c r="L52" s="38"/>
    </row>
    <row r="53" spans="2:47" s="1" customFormat="1" ht="6.95" customHeight="1" x14ac:dyDescent="0.2">
      <c r="B53" s="34"/>
      <c r="C53" s="35"/>
      <c r="D53" s="35"/>
      <c r="E53" s="35"/>
      <c r="F53" s="35"/>
      <c r="G53" s="35"/>
      <c r="H53" s="35"/>
      <c r="I53" s="103"/>
      <c r="J53" s="35"/>
      <c r="K53" s="35"/>
      <c r="L53" s="38"/>
    </row>
    <row r="54" spans="2:47" s="1" customFormat="1" ht="13.7" customHeight="1" x14ac:dyDescent="0.2">
      <c r="B54" s="34"/>
      <c r="C54" s="29" t="s">
        <v>25</v>
      </c>
      <c r="D54" s="35"/>
      <c r="E54" s="35"/>
      <c r="F54" s="27" t="str">
        <f>E15</f>
        <v>Technická správa komunikací hl. m. Prahy, a.s.</v>
      </c>
      <c r="G54" s="35"/>
      <c r="H54" s="35"/>
      <c r="I54" s="104" t="s">
        <v>32</v>
      </c>
      <c r="J54" s="32" t="str">
        <f>E21</f>
        <v>LABRON s.r.o.</v>
      </c>
      <c r="K54" s="35"/>
      <c r="L54" s="38"/>
    </row>
    <row r="55" spans="2:47" s="1" customFormat="1" ht="13.7" customHeight="1" x14ac:dyDescent="0.2">
      <c r="B55" s="34"/>
      <c r="C55" s="29" t="s">
        <v>30</v>
      </c>
      <c r="D55" s="35"/>
      <c r="E55" s="35"/>
      <c r="F55" s="27" t="str">
        <f>IF(E18="","",E18)</f>
        <v>Vyplň údaj</v>
      </c>
      <c r="G55" s="35"/>
      <c r="H55" s="35"/>
      <c r="I55" s="104" t="s">
        <v>36</v>
      </c>
      <c r="J55" s="32" t="str">
        <f>E24</f>
        <v xml:space="preserve"> </v>
      </c>
      <c r="K55" s="35"/>
      <c r="L55" s="38"/>
    </row>
    <row r="56" spans="2:47" s="1" customFormat="1" ht="10.35" customHeight="1" x14ac:dyDescent="0.2">
      <c r="B56" s="34"/>
      <c r="C56" s="35"/>
      <c r="D56" s="35"/>
      <c r="E56" s="35"/>
      <c r="F56" s="35"/>
      <c r="G56" s="35"/>
      <c r="H56" s="35"/>
      <c r="I56" s="103"/>
      <c r="J56" s="35"/>
      <c r="K56" s="35"/>
      <c r="L56" s="38"/>
    </row>
    <row r="57" spans="2:47" s="1" customFormat="1" ht="29.25" customHeight="1" x14ac:dyDescent="0.2">
      <c r="B57" s="34"/>
      <c r="C57" s="129" t="s">
        <v>95</v>
      </c>
      <c r="D57" s="130"/>
      <c r="E57" s="130"/>
      <c r="F57" s="130"/>
      <c r="G57" s="130"/>
      <c r="H57" s="130"/>
      <c r="I57" s="131"/>
      <c r="J57" s="132" t="s">
        <v>96</v>
      </c>
      <c r="K57" s="130"/>
      <c r="L57" s="38"/>
    </row>
    <row r="58" spans="2:47" s="1" customFormat="1" ht="10.35" customHeight="1" x14ac:dyDescent="0.2">
      <c r="B58" s="34"/>
      <c r="C58" s="35"/>
      <c r="D58" s="35"/>
      <c r="E58" s="35"/>
      <c r="F58" s="35"/>
      <c r="G58" s="35"/>
      <c r="H58" s="35"/>
      <c r="I58" s="103"/>
      <c r="J58" s="35"/>
      <c r="K58" s="35"/>
      <c r="L58" s="38"/>
    </row>
    <row r="59" spans="2:47" s="1" customFormat="1" ht="22.9" customHeight="1" x14ac:dyDescent="0.2">
      <c r="B59" s="34"/>
      <c r="C59" s="133" t="s">
        <v>72</v>
      </c>
      <c r="D59" s="35"/>
      <c r="E59" s="35"/>
      <c r="F59" s="35"/>
      <c r="G59" s="35"/>
      <c r="H59" s="35"/>
      <c r="I59" s="103"/>
      <c r="J59" s="73">
        <f>J85</f>
        <v>0</v>
      </c>
      <c r="K59" s="35"/>
      <c r="L59" s="38"/>
      <c r="AU59" s="17" t="s">
        <v>97</v>
      </c>
    </row>
    <row r="60" spans="2:47" s="7" customFormat="1" ht="24.95" customHeight="1" x14ac:dyDescent="0.2">
      <c r="B60" s="134"/>
      <c r="C60" s="135"/>
      <c r="D60" s="136" t="s">
        <v>1213</v>
      </c>
      <c r="E60" s="137"/>
      <c r="F60" s="137"/>
      <c r="G60" s="137"/>
      <c r="H60" s="137"/>
      <c r="I60" s="138"/>
      <c r="J60" s="139">
        <f>J86</f>
        <v>0</v>
      </c>
      <c r="K60" s="135"/>
      <c r="L60" s="140"/>
    </row>
    <row r="61" spans="2:47" s="8" customFormat="1" ht="19.899999999999999" customHeight="1" x14ac:dyDescent="0.2">
      <c r="B61" s="141"/>
      <c r="C61" s="142"/>
      <c r="D61" s="143" t="s">
        <v>1214</v>
      </c>
      <c r="E61" s="144"/>
      <c r="F61" s="144"/>
      <c r="G61" s="144"/>
      <c r="H61" s="144"/>
      <c r="I61" s="145"/>
      <c r="J61" s="146">
        <f>J87</f>
        <v>0</v>
      </c>
      <c r="K61" s="142"/>
      <c r="L61" s="147"/>
    </row>
    <row r="62" spans="2:47" s="8" customFormat="1" ht="19.899999999999999" customHeight="1" x14ac:dyDescent="0.2">
      <c r="B62" s="141"/>
      <c r="C62" s="142"/>
      <c r="D62" s="143" t="s">
        <v>1215</v>
      </c>
      <c r="E62" s="144"/>
      <c r="F62" s="144"/>
      <c r="G62" s="144"/>
      <c r="H62" s="144"/>
      <c r="I62" s="145"/>
      <c r="J62" s="146">
        <f>J96</f>
        <v>0</v>
      </c>
      <c r="K62" s="142"/>
      <c r="L62" s="147"/>
    </row>
    <row r="63" spans="2:47" s="8" customFormat="1" ht="19.899999999999999" customHeight="1" x14ac:dyDescent="0.2">
      <c r="B63" s="141"/>
      <c r="C63" s="142"/>
      <c r="D63" s="143" t="s">
        <v>1216</v>
      </c>
      <c r="E63" s="144"/>
      <c r="F63" s="144"/>
      <c r="G63" s="144"/>
      <c r="H63" s="144"/>
      <c r="I63" s="145"/>
      <c r="J63" s="146">
        <f>J101</f>
        <v>0</v>
      </c>
      <c r="K63" s="142"/>
      <c r="L63" s="147"/>
    </row>
    <row r="64" spans="2:47" s="8" customFormat="1" ht="19.899999999999999" customHeight="1" x14ac:dyDescent="0.2">
      <c r="B64" s="141"/>
      <c r="C64" s="142"/>
      <c r="D64" s="143" t="s">
        <v>1217</v>
      </c>
      <c r="E64" s="144"/>
      <c r="F64" s="144"/>
      <c r="G64" s="144"/>
      <c r="H64" s="144"/>
      <c r="I64" s="145"/>
      <c r="J64" s="146">
        <f>J110</f>
        <v>0</v>
      </c>
      <c r="K64" s="142"/>
      <c r="L64" s="147"/>
    </row>
    <row r="65" spans="2:12" s="8" customFormat="1" ht="19.899999999999999" customHeight="1" x14ac:dyDescent="0.2">
      <c r="B65" s="141"/>
      <c r="C65" s="142"/>
      <c r="D65" s="143" t="s">
        <v>1218</v>
      </c>
      <c r="E65" s="144"/>
      <c r="F65" s="144"/>
      <c r="G65" s="144"/>
      <c r="H65" s="144"/>
      <c r="I65" s="145"/>
      <c r="J65" s="146">
        <f>J112</f>
        <v>0</v>
      </c>
      <c r="K65" s="142"/>
      <c r="L65" s="147"/>
    </row>
    <row r="66" spans="2:12" s="1" customFormat="1" ht="21.75" customHeight="1" x14ac:dyDescent="0.2">
      <c r="B66" s="34"/>
      <c r="C66" s="35"/>
      <c r="D66" s="35"/>
      <c r="E66" s="35"/>
      <c r="F66" s="35"/>
      <c r="G66" s="35"/>
      <c r="H66" s="35"/>
      <c r="I66" s="103"/>
      <c r="J66" s="35"/>
      <c r="K66" s="35"/>
      <c r="L66" s="38"/>
    </row>
    <row r="67" spans="2:12" s="1" customFormat="1" ht="6.95" customHeight="1" x14ac:dyDescent="0.2">
      <c r="B67" s="46"/>
      <c r="C67" s="47"/>
      <c r="D67" s="47"/>
      <c r="E67" s="47"/>
      <c r="F67" s="47"/>
      <c r="G67" s="47"/>
      <c r="H67" s="47"/>
      <c r="I67" s="125"/>
      <c r="J67" s="47"/>
      <c r="K67" s="47"/>
      <c r="L67" s="38"/>
    </row>
    <row r="71" spans="2:12" s="1" customFormat="1" ht="6.95" customHeight="1" x14ac:dyDescent="0.2">
      <c r="B71" s="48"/>
      <c r="C71" s="49"/>
      <c r="D71" s="49"/>
      <c r="E71" s="49"/>
      <c r="F71" s="49"/>
      <c r="G71" s="49"/>
      <c r="H71" s="49"/>
      <c r="I71" s="128"/>
      <c r="J71" s="49"/>
      <c r="K71" s="49"/>
      <c r="L71" s="38"/>
    </row>
    <row r="72" spans="2:12" s="1" customFormat="1" ht="24.95" customHeight="1" x14ac:dyDescent="0.2">
      <c r="B72" s="34"/>
      <c r="C72" s="23" t="s">
        <v>107</v>
      </c>
      <c r="D72" s="35"/>
      <c r="E72" s="35"/>
      <c r="F72" s="35"/>
      <c r="G72" s="35"/>
      <c r="H72" s="35"/>
      <c r="I72" s="103"/>
      <c r="J72" s="35"/>
      <c r="K72" s="35"/>
      <c r="L72" s="38"/>
    </row>
    <row r="73" spans="2:12" s="1" customFormat="1" ht="6.95" customHeight="1" x14ac:dyDescent="0.2">
      <c r="B73" s="34"/>
      <c r="C73" s="35"/>
      <c r="D73" s="35"/>
      <c r="E73" s="35"/>
      <c r="F73" s="35"/>
      <c r="G73" s="35"/>
      <c r="H73" s="35"/>
      <c r="I73" s="103"/>
      <c r="J73" s="35"/>
      <c r="K73" s="35"/>
      <c r="L73" s="38"/>
    </row>
    <row r="74" spans="2:12" s="1" customFormat="1" ht="12" customHeight="1" x14ac:dyDescent="0.2">
      <c r="B74" s="34"/>
      <c r="C74" s="29" t="s">
        <v>16</v>
      </c>
      <c r="D74" s="35"/>
      <c r="E74" s="35"/>
      <c r="F74" s="35"/>
      <c r="G74" s="35"/>
      <c r="H74" s="35"/>
      <c r="I74" s="103"/>
      <c r="J74" s="35"/>
      <c r="K74" s="35"/>
      <c r="L74" s="38"/>
    </row>
    <row r="75" spans="2:12" s="1" customFormat="1" ht="16.5" customHeight="1" x14ac:dyDescent="0.2">
      <c r="B75" s="34"/>
      <c r="C75" s="35"/>
      <c r="D75" s="35"/>
      <c r="E75" s="367" t="str">
        <f>E7</f>
        <v>BESIP 2970298 Pod Školou – Nepomucká_2970299 Pod Školou – Slávy Horníka</v>
      </c>
      <c r="F75" s="368"/>
      <c r="G75" s="368"/>
      <c r="H75" s="368"/>
      <c r="I75" s="103"/>
      <c r="J75" s="35"/>
      <c r="K75" s="35"/>
      <c r="L75" s="38"/>
    </row>
    <row r="76" spans="2:12" s="1" customFormat="1" ht="12" customHeight="1" x14ac:dyDescent="0.2">
      <c r="B76" s="34"/>
      <c r="C76" s="29" t="s">
        <v>92</v>
      </c>
      <c r="D76" s="35"/>
      <c r="E76" s="35"/>
      <c r="F76" s="35"/>
      <c r="G76" s="35"/>
      <c r="H76" s="35"/>
      <c r="I76" s="103"/>
      <c r="J76" s="35"/>
      <c r="K76" s="35"/>
      <c r="L76" s="38"/>
    </row>
    <row r="77" spans="2:12" s="1" customFormat="1" ht="16.5" customHeight="1" x14ac:dyDescent="0.2">
      <c r="B77" s="34"/>
      <c r="C77" s="35"/>
      <c r="D77" s="35"/>
      <c r="E77" s="347" t="str">
        <f>E9</f>
        <v>VON - VEDLEJŠÍ A OSTATNÍ NÁKLADY</v>
      </c>
      <c r="F77" s="346"/>
      <c r="G77" s="346"/>
      <c r="H77" s="346"/>
      <c r="I77" s="103"/>
      <c r="J77" s="35"/>
      <c r="K77" s="35"/>
      <c r="L77" s="38"/>
    </row>
    <row r="78" spans="2:12" s="1" customFormat="1" ht="6.95" customHeight="1" x14ac:dyDescent="0.2">
      <c r="B78" s="34"/>
      <c r="C78" s="35"/>
      <c r="D78" s="35"/>
      <c r="E78" s="35"/>
      <c r="F78" s="35"/>
      <c r="G78" s="35"/>
      <c r="H78" s="35"/>
      <c r="I78" s="103"/>
      <c r="J78" s="35"/>
      <c r="K78" s="35"/>
      <c r="L78" s="38"/>
    </row>
    <row r="79" spans="2:12" s="1" customFormat="1" ht="12" customHeight="1" x14ac:dyDescent="0.2">
      <c r="B79" s="34"/>
      <c r="C79" s="29" t="s">
        <v>21</v>
      </c>
      <c r="D79" s="35"/>
      <c r="E79" s="35"/>
      <c r="F79" s="27" t="str">
        <f>F12</f>
        <v>Praha 5 – Košíře</v>
      </c>
      <c r="G79" s="35"/>
      <c r="H79" s="35"/>
      <c r="I79" s="104" t="s">
        <v>23</v>
      </c>
      <c r="J79" s="55" t="str">
        <f>IF(J12="","",J12)</f>
        <v>16. 5. 2019</v>
      </c>
      <c r="K79" s="35"/>
      <c r="L79" s="38"/>
    </row>
    <row r="80" spans="2:12" s="1" customFormat="1" ht="6.95" customHeight="1" x14ac:dyDescent="0.2">
      <c r="B80" s="34"/>
      <c r="C80" s="35"/>
      <c r="D80" s="35"/>
      <c r="E80" s="35"/>
      <c r="F80" s="35"/>
      <c r="G80" s="35"/>
      <c r="H80" s="35"/>
      <c r="I80" s="103"/>
      <c r="J80" s="35"/>
      <c r="K80" s="35"/>
      <c r="L80" s="38"/>
    </row>
    <row r="81" spans="2:65" s="1" customFormat="1" ht="13.7" customHeight="1" x14ac:dyDescent="0.2">
      <c r="B81" s="34"/>
      <c r="C81" s="29" t="s">
        <v>25</v>
      </c>
      <c r="D81" s="35"/>
      <c r="E81" s="35"/>
      <c r="F81" s="27" t="str">
        <f>E15</f>
        <v>Technická správa komunikací hl. m. Prahy, a.s.</v>
      </c>
      <c r="G81" s="35"/>
      <c r="H81" s="35"/>
      <c r="I81" s="104" t="s">
        <v>32</v>
      </c>
      <c r="J81" s="32" t="str">
        <f>E21</f>
        <v>LABRON s.r.o.</v>
      </c>
      <c r="K81" s="35"/>
      <c r="L81" s="38"/>
    </row>
    <row r="82" spans="2:65" s="1" customFormat="1" ht="13.7" customHeight="1" x14ac:dyDescent="0.2">
      <c r="B82" s="34"/>
      <c r="C82" s="29" t="s">
        <v>30</v>
      </c>
      <c r="D82" s="35"/>
      <c r="E82" s="35"/>
      <c r="F82" s="27" t="str">
        <f>IF(E18="","",E18)</f>
        <v>Vyplň údaj</v>
      </c>
      <c r="G82" s="35"/>
      <c r="H82" s="35"/>
      <c r="I82" s="104" t="s">
        <v>36</v>
      </c>
      <c r="J82" s="32" t="str">
        <f>E24</f>
        <v xml:space="preserve"> </v>
      </c>
      <c r="K82" s="35"/>
      <c r="L82" s="38"/>
    </row>
    <row r="83" spans="2:65" s="1" customFormat="1" ht="10.35" customHeight="1" x14ac:dyDescent="0.2">
      <c r="B83" s="34"/>
      <c r="C83" s="35"/>
      <c r="D83" s="35"/>
      <c r="E83" s="35"/>
      <c r="F83" s="35"/>
      <c r="G83" s="35"/>
      <c r="H83" s="35"/>
      <c r="I83" s="103"/>
      <c r="J83" s="35"/>
      <c r="K83" s="35"/>
      <c r="L83" s="38"/>
    </row>
    <row r="84" spans="2:65" s="9" customFormat="1" ht="29.25" customHeight="1" x14ac:dyDescent="0.2">
      <c r="B84" s="148"/>
      <c r="C84" s="149" t="s">
        <v>108</v>
      </c>
      <c r="D84" s="150" t="s">
        <v>59</v>
      </c>
      <c r="E84" s="150" t="s">
        <v>55</v>
      </c>
      <c r="F84" s="150" t="s">
        <v>56</v>
      </c>
      <c r="G84" s="150" t="s">
        <v>109</v>
      </c>
      <c r="H84" s="150" t="s">
        <v>110</v>
      </c>
      <c r="I84" s="151" t="s">
        <v>111</v>
      </c>
      <c r="J84" s="150" t="s">
        <v>96</v>
      </c>
      <c r="K84" s="152" t="s">
        <v>112</v>
      </c>
      <c r="L84" s="153"/>
      <c r="M84" s="64" t="s">
        <v>19</v>
      </c>
      <c r="N84" s="65" t="s">
        <v>44</v>
      </c>
      <c r="O84" s="65" t="s">
        <v>113</v>
      </c>
      <c r="P84" s="65" t="s">
        <v>114</v>
      </c>
      <c r="Q84" s="65" t="s">
        <v>115</v>
      </c>
      <c r="R84" s="65" t="s">
        <v>116</v>
      </c>
      <c r="S84" s="65" t="s">
        <v>117</v>
      </c>
      <c r="T84" s="66" t="s">
        <v>118</v>
      </c>
    </row>
    <row r="85" spans="2:65" s="1" customFormat="1" ht="22.9" customHeight="1" x14ac:dyDescent="0.25">
      <c r="B85" s="34"/>
      <c r="C85" s="71" t="s">
        <v>119</v>
      </c>
      <c r="D85" s="35"/>
      <c r="E85" s="35"/>
      <c r="F85" s="35"/>
      <c r="G85" s="35"/>
      <c r="H85" s="35"/>
      <c r="I85" s="103"/>
      <c r="J85" s="154">
        <f>BK85</f>
        <v>0</v>
      </c>
      <c r="K85" s="35"/>
      <c r="L85" s="38"/>
      <c r="M85" s="67"/>
      <c r="N85" s="68"/>
      <c r="O85" s="68"/>
      <c r="P85" s="155">
        <f>P86</f>
        <v>0</v>
      </c>
      <c r="Q85" s="68"/>
      <c r="R85" s="155">
        <f>R86</f>
        <v>0</v>
      </c>
      <c r="S85" s="68"/>
      <c r="T85" s="156">
        <f>T86</f>
        <v>0</v>
      </c>
      <c r="AT85" s="17" t="s">
        <v>73</v>
      </c>
      <c r="AU85" s="17" t="s">
        <v>97</v>
      </c>
      <c r="BK85" s="157">
        <f>BK86</f>
        <v>0</v>
      </c>
    </row>
    <row r="86" spans="2:65" s="10" customFormat="1" ht="25.9" customHeight="1" x14ac:dyDescent="0.2">
      <c r="B86" s="158"/>
      <c r="C86" s="159"/>
      <c r="D86" s="160" t="s">
        <v>73</v>
      </c>
      <c r="E86" s="161" t="s">
        <v>1219</v>
      </c>
      <c r="F86" s="161" t="s">
        <v>1220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P87+P96+P101+P110+P112</f>
        <v>0</v>
      </c>
      <c r="Q86" s="166"/>
      <c r="R86" s="167">
        <f>R87+R96+R101+R110+R112</f>
        <v>0</v>
      </c>
      <c r="S86" s="166"/>
      <c r="T86" s="168">
        <f>T87+T96+T101+T110+T112</f>
        <v>0</v>
      </c>
      <c r="AR86" s="169" t="s">
        <v>154</v>
      </c>
      <c r="AT86" s="170" t="s">
        <v>73</v>
      </c>
      <c r="AU86" s="170" t="s">
        <v>74</v>
      </c>
      <c r="AY86" s="169" t="s">
        <v>122</v>
      </c>
      <c r="BK86" s="171">
        <f>BK87+BK96+BK101+BK110+BK112</f>
        <v>0</v>
      </c>
    </row>
    <row r="87" spans="2:65" s="10" customFormat="1" ht="22.9" customHeight="1" x14ac:dyDescent="0.2">
      <c r="B87" s="158"/>
      <c r="C87" s="159"/>
      <c r="D87" s="160" t="s">
        <v>73</v>
      </c>
      <c r="E87" s="172" t="s">
        <v>1221</v>
      </c>
      <c r="F87" s="172" t="s">
        <v>1222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SUM(P88:P95)</f>
        <v>0</v>
      </c>
      <c r="Q87" s="166"/>
      <c r="R87" s="167">
        <f>SUM(R88:R95)</f>
        <v>0</v>
      </c>
      <c r="S87" s="166"/>
      <c r="T87" s="168">
        <f>SUM(T88:T95)</f>
        <v>0</v>
      </c>
      <c r="AR87" s="169" t="s">
        <v>154</v>
      </c>
      <c r="AT87" s="170" t="s">
        <v>73</v>
      </c>
      <c r="AU87" s="170" t="s">
        <v>82</v>
      </c>
      <c r="AY87" s="169" t="s">
        <v>122</v>
      </c>
      <c r="BK87" s="171">
        <f>SUM(BK88:BK95)</f>
        <v>0</v>
      </c>
    </row>
    <row r="88" spans="2:65" s="1" customFormat="1" ht="16.5" customHeight="1" x14ac:dyDescent="0.2">
      <c r="B88" s="34"/>
      <c r="C88" s="174" t="s">
        <v>82</v>
      </c>
      <c r="D88" s="174" t="s">
        <v>124</v>
      </c>
      <c r="E88" s="175" t="s">
        <v>1223</v>
      </c>
      <c r="F88" s="176" t="s">
        <v>1222</v>
      </c>
      <c r="G88" s="177" t="s">
        <v>1068</v>
      </c>
      <c r="H88" s="178">
        <v>1</v>
      </c>
      <c r="I88" s="179"/>
      <c r="J88" s="180">
        <f>ROUND(I88*H88,2)</f>
        <v>0</v>
      </c>
      <c r="K88" s="176" t="s">
        <v>128</v>
      </c>
      <c r="L88" s="38"/>
      <c r="M88" s="181" t="s">
        <v>19</v>
      </c>
      <c r="N88" s="182" t="s">
        <v>45</v>
      </c>
      <c r="O88" s="60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17" t="s">
        <v>1224</v>
      </c>
      <c r="AT88" s="17" t="s">
        <v>124</v>
      </c>
      <c r="AU88" s="17" t="s">
        <v>84</v>
      </c>
      <c r="AY88" s="17" t="s">
        <v>122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82</v>
      </c>
      <c r="BK88" s="185">
        <f>ROUND(I88*H88,2)</f>
        <v>0</v>
      </c>
      <c r="BL88" s="17" t="s">
        <v>1224</v>
      </c>
      <c r="BM88" s="17" t="s">
        <v>1225</v>
      </c>
    </row>
    <row r="89" spans="2:65" s="1" customFormat="1" ht="16.5" customHeight="1" x14ac:dyDescent="0.2">
      <c r="B89" s="34"/>
      <c r="C89" s="174" t="s">
        <v>84</v>
      </c>
      <c r="D89" s="174" t="s">
        <v>124</v>
      </c>
      <c r="E89" s="175" t="s">
        <v>1226</v>
      </c>
      <c r="F89" s="176" t="s">
        <v>1227</v>
      </c>
      <c r="G89" s="177" t="s">
        <v>1068</v>
      </c>
      <c r="H89" s="178">
        <v>1</v>
      </c>
      <c r="I89" s="179"/>
      <c r="J89" s="180">
        <f>ROUND(I89*H89,2)</f>
        <v>0</v>
      </c>
      <c r="K89" s="176" t="s">
        <v>128</v>
      </c>
      <c r="L89" s="38"/>
      <c r="M89" s="181" t="s">
        <v>19</v>
      </c>
      <c r="N89" s="182" t="s">
        <v>45</v>
      </c>
      <c r="O89" s="60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17" t="s">
        <v>1224</v>
      </c>
      <c r="AT89" s="17" t="s">
        <v>124</v>
      </c>
      <c r="AU89" s="17" t="s">
        <v>84</v>
      </c>
      <c r="AY89" s="17" t="s">
        <v>122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82</v>
      </c>
      <c r="BK89" s="185">
        <f>ROUND(I89*H89,2)</f>
        <v>0</v>
      </c>
      <c r="BL89" s="17" t="s">
        <v>1224</v>
      </c>
      <c r="BM89" s="17" t="s">
        <v>1228</v>
      </c>
    </row>
    <row r="90" spans="2:65" s="1" customFormat="1" ht="19.5" x14ac:dyDescent="0.2">
      <c r="B90" s="34"/>
      <c r="C90" s="35"/>
      <c r="D90" s="186" t="s">
        <v>391</v>
      </c>
      <c r="E90" s="35"/>
      <c r="F90" s="187" t="s">
        <v>1229</v>
      </c>
      <c r="G90" s="35"/>
      <c r="H90" s="35"/>
      <c r="I90" s="103"/>
      <c r="J90" s="35"/>
      <c r="K90" s="35"/>
      <c r="L90" s="38"/>
      <c r="M90" s="188"/>
      <c r="N90" s="60"/>
      <c r="O90" s="60"/>
      <c r="P90" s="60"/>
      <c r="Q90" s="60"/>
      <c r="R90" s="60"/>
      <c r="S90" s="60"/>
      <c r="T90" s="61"/>
      <c r="AT90" s="17" t="s">
        <v>391</v>
      </c>
      <c r="AU90" s="17" t="s">
        <v>84</v>
      </c>
    </row>
    <row r="91" spans="2:65" s="1" customFormat="1" ht="16.5" customHeight="1" x14ac:dyDescent="0.2">
      <c r="B91" s="34"/>
      <c r="C91" s="174" t="s">
        <v>140</v>
      </c>
      <c r="D91" s="174" t="s">
        <v>124</v>
      </c>
      <c r="E91" s="175" t="s">
        <v>1230</v>
      </c>
      <c r="F91" s="176" t="s">
        <v>1231</v>
      </c>
      <c r="G91" s="177" t="s">
        <v>1068</v>
      </c>
      <c r="H91" s="178">
        <v>1</v>
      </c>
      <c r="I91" s="179"/>
      <c r="J91" s="180">
        <f>ROUND(I91*H91,2)</f>
        <v>0</v>
      </c>
      <c r="K91" s="176" t="s">
        <v>128</v>
      </c>
      <c r="L91" s="38"/>
      <c r="M91" s="181" t="s">
        <v>19</v>
      </c>
      <c r="N91" s="182" t="s">
        <v>45</v>
      </c>
      <c r="O91" s="60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17" t="s">
        <v>1224</v>
      </c>
      <c r="AT91" s="17" t="s">
        <v>124</v>
      </c>
      <c r="AU91" s="17" t="s">
        <v>84</v>
      </c>
      <c r="AY91" s="17" t="s">
        <v>122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82</v>
      </c>
      <c r="BK91" s="185">
        <f>ROUND(I91*H91,2)</f>
        <v>0</v>
      </c>
      <c r="BL91" s="17" t="s">
        <v>1224</v>
      </c>
      <c r="BM91" s="17" t="s">
        <v>1232</v>
      </c>
    </row>
    <row r="92" spans="2:65" s="1" customFormat="1" ht="19.5" x14ac:dyDescent="0.2">
      <c r="B92" s="34"/>
      <c r="C92" s="35"/>
      <c r="D92" s="186" t="s">
        <v>391</v>
      </c>
      <c r="E92" s="35"/>
      <c r="F92" s="187" t="s">
        <v>1233</v>
      </c>
      <c r="G92" s="35"/>
      <c r="H92" s="35"/>
      <c r="I92" s="103"/>
      <c r="J92" s="35"/>
      <c r="K92" s="35"/>
      <c r="L92" s="38"/>
      <c r="M92" s="188"/>
      <c r="N92" s="60"/>
      <c r="O92" s="60"/>
      <c r="P92" s="60"/>
      <c r="Q92" s="60"/>
      <c r="R92" s="60"/>
      <c r="S92" s="60"/>
      <c r="T92" s="61"/>
      <c r="AT92" s="17" t="s">
        <v>391</v>
      </c>
      <c r="AU92" s="17" t="s">
        <v>84</v>
      </c>
    </row>
    <row r="93" spans="2:65" s="1" customFormat="1" ht="16.5" customHeight="1" x14ac:dyDescent="0.2">
      <c r="B93" s="34"/>
      <c r="C93" s="174" t="s">
        <v>129</v>
      </c>
      <c r="D93" s="174" t="s">
        <v>124</v>
      </c>
      <c r="E93" s="175" t="s">
        <v>1234</v>
      </c>
      <c r="F93" s="176" t="s">
        <v>1235</v>
      </c>
      <c r="G93" s="177" t="s">
        <v>1068</v>
      </c>
      <c r="H93" s="178">
        <v>1</v>
      </c>
      <c r="I93" s="179"/>
      <c r="J93" s="180">
        <f>ROUND(I93*H93,2)</f>
        <v>0</v>
      </c>
      <c r="K93" s="176" t="s">
        <v>128</v>
      </c>
      <c r="L93" s="38"/>
      <c r="M93" s="181" t="s">
        <v>19</v>
      </c>
      <c r="N93" s="182" t="s">
        <v>45</v>
      </c>
      <c r="O93" s="60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17" t="s">
        <v>1224</v>
      </c>
      <c r="AT93" s="17" t="s">
        <v>124</v>
      </c>
      <c r="AU93" s="17" t="s">
        <v>84</v>
      </c>
      <c r="AY93" s="17" t="s">
        <v>122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82</v>
      </c>
      <c r="BK93" s="185">
        <f>ROUND(I93*H93,2)</f>
        <v>0</v>
      </c>
      <c r="BL93" s="17" t="s">
        <v>1224</v>
      </c>
      <c r="BM93" s="17" t="s">
        <v>1236</v>
      </c>
    </row>
    <row r="94" spans="2:65" s="1" customFormat="1" ht="19.5" x14ac:dyDescent="0.2">
      <c r="B94" s="34"/>
      <c r="C94" s="35"/>
      <c r="D94" s="186" t="s">
        <v>391</v>
      </c>
      <c r="E94" s="35"/>
      <c r="F94" s="187" t="s">
        <v>1237</v>
      </c>
      <c r="G94" s="35"/>
      <c r="H94" s="35"/>
      <c r="I94" s="103"/>
      <c r="J94" s="35"/>
      <c r="K94" s="35"/>
      <c r="L94" s="38"/>
      <c r="M94" s="188"/>
      <c r="N94" s="60"/>
      <c r="O94" s="60"/>
      <c r="P94" s="60"/>
      <c r="Q94" s="60"/>
      <c r="R94" s="60"/>
      <c r="S94" s="60"/>
      <c r="T94" s="61"/>
      <c r="AT94" s="17" t="s">
        <v>391</v>
      </c>
      <c r="AU94" s="17" t="s">
        <v>84</v>
      </c>
    </row>
    <row r="95" spans="2:65" s="1" customFormat="1" ht="16.5" customHeight="1" x14ac:dyDescent="0.2">
      <c r="B95" s="34"/>
      <c r="C95" s="174" t="s">
        <v>154</v>
      </c>
      <c r="D95" s="174" t="s">
        <v>124</v>
      </c>
      <c r="E95" s="175" t="s">
        <v>1238</v>
      </c>
      <c r="F95" s="176" t="s">
        <v>1239</v>
      </c>
      <c r="G95" s="177" t="s">
        <v>1068</v>
      </c>
      <c r="H95" s="178">
        <v>1</v>
      </c>
      <c r="I95" s="179"/>
      <c r="J95" s="180">
        <f>ROUND(I95*H95,2)</f>
        <v>0</v>
      </c>
      <c r="K95" s="176" t="s">
        <v>128</v>
      </c>
      <c r="L95" s="38"/>
      <c r="M95" s="181" t="s">
        <v>19</v>
      </c>
      <c r="N95" s="182" t="s">
        <v>45</v>
      </c>
      <c r="O95" s="60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17" t="s">
        <v>1224</v>
      </c>
      <c r="AT95" s="17" t="s">
        <v>124</v>
      </c>
      <c r="AU95" s="17" t="s">
        <v>84</v>
      </c>
      <c r="AY95" s="17" t="s">
        <v>122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82</v>
      </c>
      <c r="BK95" s="185">
        <f>ROUND(I95*H95,2)</f>
        <v>0</v>
      </c>
      <c r="BL95" s="17" t="s">
        <v>1224</v>
      </c>
      <c r="BM95" s="17" t="s">
        <v>1240</v>
      </c>
    </row>
    <row r="96" spans="2:65" s="10" customFormat="1" ht="22.9" customHeight="1" x14ac:dyDescent="0.2">
      <c r="B96" s="158"/>
      <c r="C96" s="159"/>
      <c r="D96" s="160" t="s">
        <v>73</v>
      </c>
      <c r="E96" s="172" t="s">
        <v>1241</v>
      </c>
      <c r="F96" s="172" t="s">
        <v>1242</v>
      </c>
      <c r="G96" s="159"/>
      <c r="H96" s="159"/>
      <c r="I96" s="162"/>
      <c r="J96" s="173">
        <f>BK96</f>
        <v>0</v>
      </c>
      <c r="K96" s="159"/>
      <c r="L96" s="164"/>
      <c r="M96" s="165"/>
      <c r="N96" s="166"/>
      <c r="O96" s="166"/>
      <c r="P96" s="167">
        <f>SUM(P97:P100)</f>
        <v>0</v>
      </c>
      <c r="Q96" s="166"/>
      <c r="R96" s="167">
        <f>SUM(R97:R100)</f>
        <v>0</v>
      </c>
      <c r="S96" s="166"/>
      <c r="T96" s="168">
        <f>SUM(T97:T100)</f>
        <v>0</v>
      </c>
      <c r="AR96" s="169" t="s">
        <v>154</v>
      </c>
      <c r="AT96" s="170" t="s">
        <v>73</v>
      </c>
      <c r="AU96" s="170" t="s">
        <v>82</v>
      </c>
      <c r="AY96" s="169" t="s">
        <v>122</v>
      </c>
      <c r="BK96" s="171">
        <f>SUM(BK97:BK100)</f>
        <v>0</v>
      </c>
    </row>
    <row r="97" spans="2:65" s="1" customFormat="1" ht="16.5" customHeight="1" x14ac:dyDescent="0.2">
      <c r="B97" s="34"/>
      <c r="C97" s="174" t="s">
        <v>164</v>
      </c>
      <c r="D97" s="174" t="s">
        <v>124</v>
      </c>
      <c r="E97" s="175" t="s">
        <v>1243</v>
      </c>
      <c r="F97" s="176" t="s">
        <v>1242</v>
      </c>
      <c r="G97" s="177" t="s">
        <v>1068</v>
      </c>
      <c r="H97" s="178">
        <v>1</v>
      </c>
      <c r="I97" s="179"/>
      <c r="J97" s="180">
        <f>ROUND(I97*H97,2)</f>
        <v>0</v>
      </c>
      <c r="K97" s="176" t="s">
        <v>128</v>
      </c>
      <c r="L97" s="38"/>
      <c r="M97" s="181" t="s">
        <v>19</v>
      </c>
      <c r="N97" s="182" t="s">
        <v>45</v>
      </c>
      <c r="O97" s="60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17" t="s">
        <v>1224</v>
      </c>
      <c r="AT97" s="17" t="s">
        <v>124</v>
      </c>
      <c r="AU97" s="17" t="s">
        <v>84</v>
      </c>
      <c r="AY97" s="17" t="s">
        <v>122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82</v>
      </c>
      <c r="BK97" s="185">
        <f>ROUND(I97*H97,2)</f>
        <v>0</v>
      </c>
      <c r="BL97" s="17" t="s">
        <v>1224</v>
      </c>
      <c r="BM97" s="17" t="s">
        <v>1244</v>
      </c>
    </row>
    <row r="98" spans="2:65" s="1" customFormat="1" ht="58.5" x14ac:dyDescent="0.2">
      <c r="B98" s="34"/>
      <c r="C98" s="35"/>
      <c r="D98" s="186" t="s">
        <v>391</v>
      </c>
      <c r="E98" s="35"/>
      <c r="F98" s="187" t="s">
        <v>1245</v>
      </c>
      <c r="G98" s="35"/>
      <c r="H98" s="35"/>
      <c r="I98" s="103"/>
      <c r="J98" s="35"/>
      <c r="K98" s="35"/>
      <c r="L98" s="38"/>
      <c r="M98" s="188"/>
      <c r="N98" s="60"/>
      <c r="O98" s="60"/>
      <c r="P98" s="60"/>
      <c r="Q98" s="60"/>
      <c r="R98" s="60"/>
      <c r="S98" s="60"/>
      <c r="T98" s="61"/>
      <c r="AT98" s="17" t="s">
        <v>391</v>
      </c>
      <c r="AU98" s="17" t="s">
        <v>84</v>
      </c>
    </row>
    <row r="99" spans="2:65" s="1" customFormat="1" ht="16.5" customHeight="1" x14ac:dyDescent="0.2">
      <c r="B99" s="34"/>
      <c r="C99" s="174" t="s">
        <v>172</v>
      </c>
      <c r="D99" s="174" t="s">
        <v>124</v>
      </c>
      <c r="E99" s="175" t="s">
        <v>1246</v>
      </c>
      <c r="F99" s="176" t="s">
        <v>1247</v>
      </c>
      <c r="G99" s="177" t="s">
        <v>1068</v>
      </c>
      <c r="H99" s="178">
        <v>1</v>
      </c>
      <c r="I99" s="179"/>
      <c r="J99" s="180">
        <f>ROUND(I99*H99,2)</f>
        <v>0</v>
      </c>
      <c r="K99" s="176" t="s">
        <v>128</v>
      </c>
      <c r="L99" s="38"/>
      <c r="M99" s="181" t="s">
        <v>19</v>
      </c>
      <c r="N99" s="182" t="s">
        <v>45</v>
      </c>
      <c r="O99" s="60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17" t="s">
        <v>1224</v>
      </c>
      <c r="AT99" s="17" t="s">
        <v>124</v>
      </c>
      <c r="AU99" s="17" t="s">
        <v>84</v>
      </c>
      <c r="AY99" s="17" t="s">
        <v>122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82</v>
      </c>
      <c r="BK99" s="185">
        <f>ROUND(I99*H99,2)</f>
        <v>0</v>
      </c>
      <c r="BL99" s="17" t="s">
        <v>1224</v>
      </c>
      <c r="BM99" s="17" t="s">
        <v>1248</v>
      </c>
    </row>
    <row r="100" spans="2:65" s="11" customFormat="1" x14ac:dyDescent="0.2">
      <c r="B100" s="189"/>
      <c r="C100" s="190"/>
      <c r="D100" s="186" t="s">
        <v>133</v>
      </c>
      <c r="E100" s="191" t="s">
        <v>19</v>
      </c>
      <c r="F100" s="192" t="s">
        <v>1249</v>
      </c>
      <c r="G100" s="190"/>
      <c r="H100" s="193">
        <v>1</v>
      </c>
      <c r="I100" s="194"/>
      <c r="J100" s="190"/>
      <c r="K100" s="190"/>
      <c r="L100" s="195"/>
      <c r="M100" s="196"/>
      <c r="N100" s="197"/>
      <c r="O100" s="197"/>
      <c r="P100" s="197"/>
      <c r="Q100" s="197"/>
      <c r="R100" s="197"/>
      <c r="S100" s="197"/>
      <c r="T100" s="198"/>
      <c r="AT100" s="199" t="s">
        <v>133</v>
      </c>
      <c r="AU100" s="199" t="s">
        <v>84</v>
      </c>
      <c r="AV100" s="11" t="s">
        <v>84</v>
      </c>
      <c r="AW100" s="11" t="s">
        <v>35</v>
      </c>
      <c r="AX100" s="11" t="s">
        <v>82</v>
      </c>
      <c r="AY100" s="199" t="s">
        <v>122</v>
      </c>
    </row>
    <row r="101" spans="2:65" s="10" customFormat="1" ht="22.9" customHeight="1" x14ac:dyDescent="0.2">
      <c r="B101" s="158"/>
      <c r="C101" s="159"/>
      <c r="D101" s="160" t="s">
        <v>73</v>
      </c>
      <c r="E101" s="172" t="s">
        <v>1250</v>
      </c>
      <c r="F101" s="172" t="s">
        <v>1251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SUM(P102:P109)</f>
        <v>0</v>
      </c>
      <c r="Q101" s="166"/>
      <c r="R101" s="167">
        <f>SUM(R102:R109)</f>
        <v>0</v>
      </c>
      <c r="S101" s="166"/>
      <c r="T101" s="168">
        <f>SUM(T102:T109)</f>
        <v>0</v>
      </c>
      <c r="AR101" s="169" t="s">
        <v>154</v>
      </c>
      <c r="AT101" s="170" t="s">
        <v>73</v>
      </c>
      <c r="AU101" s="170" t="s">
        <v>82</v>
      </c>
      <c r="AY101" s="169" t="s">
        <v>122</v>
      </c>
      <c r="BK101" s="171">
        <f>SUM(BK102:BK109)</f>
        <v>0</v>
      </c>
    </row>
    <row r="102" spans="2:65" s="1" customFormat="1" ht="16.5" customHeight="1" x14ac:dyDescent="0.2">
      <c r="B102" s="34"/>
      <c r="C102" s="174" t="s">
        <v>183</v>
      </c>
      <c r="D102" s="174" t="s">
        <v>124</v>
      </c>
      <c r="E102" s="175" t="s">
        <v>1252</v>
      </c>
      <c r="F102" s="176" t="s">
        <v>1253</v>
      </c>
      <c r="G102" s="177" t="s">
        <v>1254</v>
      </c>
      <c r="H102" s="178">
        <v>1</v>
      </c>
      <c r="I102" s="179"/>
      <c r="J102" s="180">
        <f>ROUND(I102*H102,2)</f>
        <v>0</v>
      </c>
      <c r="K102" s="176" t="s">
        <v>128</v>
      </c>
      <c r="L102" s="38"/>
      <c r="M102" s="181" t="s">
        <v>19</v>
      </c>
      <c r="N102" s="182" t="s">
        <v>45</v>
      </c>
      <c r="O102" s="60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17" t="s">
        <v>1224</v>
      </c>
      <c r="AT102" s="17" t="s">
        <v>124</v>
      </c>
      <c r="AU102" s="17" t="s">
        <v>84</v>
      </c>
      <c r="AY102" s="17" t="s">
        <v>122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82</v>
      </c>
      <c r="BK102" s="185">
        <f>ROUND(I102*H102,2)</f>
        <v>0</v>
      </c>
      <c r="BL102" s="17" t="s">
        <v>1224</v>
      </c>
      <c r="BM102" s="17" t="s">
        <v>1255</v>
      </c>
    </row>
    <row r="103" spans="2:65" s="1" customFormat="1" ht="16.5" customHeight="1" x14ac:dyDescent="0.2">
      <c r="B103" s="34"/>
      <c r="C103" s="174" t="s">
        <v>188</v>
      </c>
      <c r="D103" s="174" t="s">
        <v>124</v>
      </c>
      <c r="E103" s="175" t="s">
        <v>1256</v>
      </c>
      <c r="F103" s="176" t="s">
        <v>1257</v>
      </c>
      <c r="G103" s="177" t="s">
        <v>1068</v>
      </c>
      <c r="H103" s="178">
        <v>9</v>
      </c>
      <c r="I103" s="179"/>
      <c r="J103" s="180">
        <f>ROUND(I103*H103,2)</f>
        <v>0</v>
      </c>
      <c r="K103" s="176" t="s">
        <v>128</v>
      </c>
      <c r="L103" s="38"/>
      <c r="M103" s="181" t="s">
        <v>19</v>
      </c>
      <c r="N103" s="182" t="s">
        <v>45</v>
      </c>
      <c r="O103" s="60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17" t="s">
        <v>1224</v>
      </c>
      <c r="AT103" s="17" t="s">
        <v>124</v>
      </c>
      <c r="AU103" s="17" t="s">
        <v>84</v>
      </c>
      <c r="AY103" s="17" t="s">
        <v>122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82</v>
      </c>
      <c r="BK103" s="185">
        <f>ROUND(I103*H103,2)</f>
        <v>0</v>
      </c>
      <c r="BL103" s="17" t="s">
        <v>1224</v>
      </c>
      <c r="BM103" s="17" t="s">
        <v>1258</v>
      </c>
    </row>
    <row r="104" spans="2:65" s="11" customFormat="1" x14ac:dyDescent="0.2">
      <c r="B104" s="189"/>
      <c r="C104" s="190"/>
      <c r="D104" s="186" t="s">
        <v>133</v>
      </c>
      <c r="E104" s="191" t="s">
        <v>19</v>
      </c>
      <c r="F104" s="192" t="s">
        <v>1259</v>
      </c>
      <c r="G104" s="190"/>
      <c r="H104" s="193">
        <v>9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133</v>
      </c>
      <c r="AU104" s="199" t="s">
        <v>84</v>
      </c>
      <c r="AV104" s="11" t="s">
        <v>84</v>
      </c>
      <c r="AW104" s="11" t="s">
        <v>35</v>
      </c>
      <c r="AX104" s="11" t="s">
        <v>82</v>
      </c>
      <c r="AY104" s="199" t="s">
        <v>122</v>
      </c>
    </row>
    <row r="105" spans="2:65" s="1" customFormat="1" ht="16.5" customHeight="1" x14ac:dyDescent="0.2">
      <c r="B105" s="34"/>
      <c r="C105" s="174" t="s">
        <v>193</v>
      </c>
      <c r="D105" s="174" t="s">
        <v>124</v>
      </c>
      <c r="E105" s="175" t="s">
        <v>1260</v>
      </c>
      <c r="F105" s="176" t="s">
        <v>1261</v>
      </c>
      <c r="G105" s="177" t="s">
        <v>1068</v>
      </c>
      <c r="H105" s="178">
        <v>1</v>
      </c>
      <c r="I105" s="179"/>
      <c r="J105" s="180">
        <f>ROUND(I105*H105,2)</f>
        <v>0</v>
      </c>
      <c r="K105" s="176" t="s">
        <v>128</v>
      </c>
      <c r="L105" s="38"/>
      <c r="M105" s="181" t="s">
        <v>19</v>
      </c>
      <c r="N105" s="182" t="s">
        <v>45</v>
      </c>
      <c r="O105" s="60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AR105" s="17" t="s">
        <v>1224</v>
      </c>
      <c r="AT105" s="17" t="s">
        <v>124</v>
      </c>
      <c r="AU105" s="17" t="s">
        <v>84</v>
      </c>
      <c r="AY105" s="17" t="s">
        <v>122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82</v>
      </c>
      <c r="BK105" s="185">
        <f>ROUND(I105*H105,2)</f>
        <v>0</v>
      </c>
      <c r="BL105" s="17" t="s">
        <v>1224</v>
      </c>
      <c r="BM105" s="17" t="s">
        <v>1262</v>
      </c>
    </row>
    <row r="106" spans="2:65" s="1" customFormat="1" ht="19.5" x14ac:dyDescent="0.2">
      <c r="B106" s="34"/>
      <c r="C106" s="35"/>
      <c r="D106" s="186" t="s">
        <v>391</v>
      </c>
      <c r="E106" s="35"/>
      <c r="F106" s="187" t="s">
        <v>1263</v>
      </c>
      <c r="G106" s="35"/>
      <c r="H106" s="35"/>
      <c r="I106" s="103"/>
      <c r="J106" s="35"/>
      <c r="K106" s="35"/>
      <c r="L106" s="38"/>
      <c r="M106" s="188"/>
      <c r="N106" s="60"/>
      <c r="O106" s="60"/>
      <c r="P106" s="60"/>
      <c r="Q106" s="60"/>
      <c r="R106" s="60"/>
      <c r="S106" s="60"/>
      <c r="T106" s="61"/>
      <c r="AT106" s="17" t="s">
        <v>391</v>
      </c>
      <c r="AU106" s="17" t="s">
        <v>84</v>
      </c>
    </row>
    <row r="107" spans="2:65" s="11" customFormat="1" x14ac:dyDescent="0.2">
      <c r="B107" s="189"/>
      <c r="C107" s="190"/>
      <c r="D107" s="186" t="s">
        <v>133</v>
      </c>
      <c r="E107" s="191" t="s">
        <v>19</v>
      </c>
      <c r="F107" s="192" t="s">
        <v>82</v>
      </c>
      <c r="G107" s="190"/>
      <c r="H107" s="193">
        <v>1</v>
      </c>
      <c r="I107" s="194"/>
      <c r="J107" s="190"/>
      <c r="K107" s="190"/>
      <c r="L107" s="195"/>
      <c r="M107" s="196"/>
      <c r="N107" s="197"/>
      <c r="O107" s="197"/>
      <c r="P107" s="197"/>
      <c r="Q107" s="197"/>
      <c r="R107" s="197"/>
      <c r="S107" s="197"/>
      <c r="T107" s="198"/>
      <c r="AT107" s="199" t="s">
        <v>133</v>
      </c>
      <c r="AU107" s="199" t="s">
        <v>84</v>
      </c>
      <c r="AV107" s="11" t="s">
        <v>84</v>
      </c>
      <c r="AW107" s="11" t="s">
        <v>35</v>
      </c>
      <c r="AX107" s="11" t="s">
        <v>82</v>
      </c>
      <c r="AY107" s="199" t="s">
        <v>122</v>
      </c>
    </row>
    <row r="108" spans="2:65" s="1" customFormat="1" ht="16.5" customHeight="1" x14ac:dyDescent="0.2">
      <c r="B108" s="34"/>
      <c r="C108" s="174" t="s">
        <v>198</v>
      </c>
      <c r="D108" s="174" t="s">
        <v>124</v>
      </c>
      <c r="E108" s="175" t="s">
        <v>1264</v>
      </c>
      <c r="F108" s="176" t="s">
        <v>1265</v>
      </c>
      <c r="G108" s="177" t="s">
        <v>1068</v>
      </c>
      <c r="H108" s="178">
        <v>1</v>
      </c>
      <c r="I108" s="179"/>
      <c r="J108" s="180">
        <f>ROUND(I108*H108,2)</f>
        <v>0</v>
      </c>
      <c r="K108" s="176" t="s">
        <v>128</v>
      </c>
      <c r="L108" s="38"/>
      <c r="M108" s="181" t="s">
        <v>19</v>
      </c>
      <c r="N108" s="182" t="s">
        <v>45</v>
      </c>
      <c r="O108" s="60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17" t="s">
        <v>1224</v>
      </c>
      <c r="AT108" s="17" t="s">
        <v>124</v>
      </c>
      <c r="AU108" s="17" t="s">
        <v>84</v>
      </c>
      <c r="AY108" s="17" t="s">
        <v>122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82</v>
      </c>
      <c r="BK108" s="185">
        <f>ROUND(I108*H108,2)</f>
        <v>0</v>
      </c>
      <c r="BL108" s="17" t="s">
        <v>1224</v>
      </c>
      <c r="BM108" s="17" t="s">
        <v>1266</v>
      </c>
    </row>
    <row r="109" spans="2:65" s="1" customFormat="1" ht="19.5" x14ac:dyDescent="0.2">
      <c r="B109" s="34"/>
      <c r="C109" s="35"/>
      <c r="D109" s="186" t="s">
        <v>391</v>
      </c>
      <c r="E109" s="35"/>
      <c r="F109" s="187" t="s">
        <v>1267</v>
      </c>
      <c r="G109" s="35"/>
      <c r="H109" s="35"/>
      <c r="I109" s="103"/>
      <c r="J109" s="35"/>
      <c r="K109" s="35"/>
      <c r="L109" s="38"/>
      <c r="M109" s="188"/>
      <c r="N109" s="60"/>
      <c r="O109" s="60"/>
      <c r="P109" s="60"/>
      <c r="Q109" s="60"/>
      <c r="R109" s="60"/>
      <c r="S109" s="60"/>
      <c r="T109" s="61"/>
      <c r="AT109" s="17" t="s">
        <v>391</v>
      </c>
      <c r="AU109" s="17" t="s">
        <v>84</v>
      </c>
    </row>
    <row r="110" spans="2:65" s="10" customFormat="1" ht="22.9" customHeight="1" x14ac:dyDescent="0.2">
      <c r="B110" s="158"/>
      <c r="C110" s="159"/>
      <c r="D110" s="160" t="s">
        <v>73</v>
      </c>
      <c r="E110" s="172" t="s">
        <v>1268</v>
      </c>
      <c r="F110" s="172" t="s">
        <v>1269</v>
      </c>
      <c r="G110" s="159"/>
      <c r="H110" s="159"/>
      <c r="I110" s="162"/>
      <c r="J110" s="173">
        <f>BK110</f>
        <v>0</v>
      </c>
      <c r="K110" s="159"/>
      <c r="L110" s="164"/>
      <c r="M110" s="165"/>
      <c r="N110" s="166"/>
      <c r="O110" s="166"/>
      <c r="P110" s="167">
        <f>P111</f>
        <v>0</v>
      </c>
      <c r="Q110" s="166"/>
      <c r="R110" s="167">
        <f>R111</f>
        <v>0</v>
      </c>
      <c r="S110" s="166"/>
      <c r="T110" s="168">
        <f>T111</f>
        <v>0</v>
      </c>
      <c r="AR110" s="169" t="s">
        <v>154</v>
      </c>
      <c r="AT110" s="170" t="s">
        <v>73</v>
      </c>
      <c r="AU110" s="170" t="s">
        <v>82</v>
      </c>
      <c r="AY110" s="169" t="s">
        <v>122</v>
      </c>
      <c r="BK110" s="171">
        <f>BK111</f>
        <v>0</v>
      </c>
    </row>
    <row r="111" spans="2:65" s="1" customFormat="1" ht="16.5" customHeight="1" x14ac:dyDescent="0.2">
      <c r="B111" s="34"/>
      <c r="C111" s="174" t="s">
        <v>203</v>
      </c>
      <c r="D111" s="174" t="s">
        <v>124</v>
      </c>
      <c r="E111" s="175" t="s">
        <v>1270</v>
      </c>
      <c r="F111" s="176" t="s">
        <v>1271</v>
      </c>
      <c r="G111" s="177" t="s">
        <v>1068</v>
      </c>
      <c r="H111" s="178">
        <v>1</v>
      </c>
      <c r="I111" s="179"/>
      <c r="J111" s="180">
        <f>ROUND(I111*H111,2)</f>
        <v>0</v>
      </c>
      <c r="K111" s="176" t="s">
        <v>128</v>
      </c>
      <c r="L111" s="38"/>
      <c r="M111" s="181" t="s">
        <v>19</v>
      </c>
      <c r="N111" s="182" t="s">
        <v>45</v>
      </c>
      <c r="O111" s="60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17" t="s">
        <v>1224</v>
      </c>
      <c r="AT111" s="17" t="s">
        <v>124</v>
      </c>
      <c r="AU111" s="17" t="s">
        <v>84</v>
      </c>
      <c r="AY111" s="17" t="s">
        <v>122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82</v>
      </c>
      <c r="BK111" s="185">
        <f>ROUND(I111*H111,2)</f>
        <v>0</v>
      </c>
      <c r="BL111" s="17" t="s">
        <v>1224</v>
      </c>
      <c r="BM111" s="17" t="s">
        <v>1272</v>
      </c>
    </row>
    <row r="112" spans="2:65" s="10" customFormat="1" ht="22.9" customHeight="1" x14ac:dyDescent="0.2">
      <c r="B112" s="158"/>
      <c r="C112" s="159"/>
      <c r="D112" s="160" t="s">
        <v>73</v>
      </c>
      <c r="E112" s="172" t="s">
        <v>1273</v>
      </c>
      <c r="F112" s="172" t="s">
        <v>1274</v>
      </c>
      <c r="G112" s="159"/>
      <c r="H112" s="159"/>
      <c r="I112" s="162"/>
      <c r="J112" s="173">
        <f>BK112</f>
        <v>0</v>
      </c>
      <c r="K112" s="159"/>
      <c r="L112" s="164"/>
      <c r="M112" s="165"/>
      <c r="N112" s="166"/>
      <c r="O112" s="166"/>
      <c r="P112" s="167">
        <f>P113</f>
        <v>0</v>
      </c>
      <c r="Q112" s="166"/>
      <c r="R112" s="167">
        <f>R113</f>
        <v>0</v>
      </c>
      <c r="S112" s="166"/>
      <c r="T112" s="168">
        <f>T113</f>
        <v>0</v>
      </c>
      <c r="AR112" s="169" t="s">
        <v>154</v>
      </c>
      <c r="AT112" s="170" t="s">
        <v>73</v>
      </c>
      <c r="AU112" s="170" t="s">
        <v>82</v>
      </c>
      <c r="AY112" s="169" t="s">
        <v>122</v>
      </c>
      <c r="BK112" s="171">
        <f>BK113</f>
        <v>0</v>
      </c>
    </row>
    <row r="113" spans="2:65" s="1" customFormat="1" ht="16.5" customHeight="1" x14ac:dyDescent="0.2">
      <c r="B113" s="34"/>
      <c r="C113" s="174" t="s">
        <v>210</v>
      </c>
      <c r="D113" s="174" t="s">
        <v>124</v>
      </c>
      <c r="E113" s="175" t="s">
        <v>1275</v>
      </c>
      <c r="F113" s="176" t="s">
        <v>1276</v>
      </c>
      <c r="G113" s="177" t="s">
        <v>1068</v>
      </c>
      <c r="H113" s="178">
        <v>1</v>
      </c>
      <c r="I113" s="179"/>
      <c r="J113" s="180">
        <f>ROUND(I113*H113,2)</f>
        <v>0</v>
      </c>
      <c r="K113" s="176" t="s">
        <v>128</v>
      </c>
      <c r="L113" s="38"/>
      <c r="M113" s="232" t="s">
        <v>19</v>
      </c>
      <c r="N113" s="233" t="s">
        <v>45</v>
      </c>
      <c r="O113" s="234"/>
      <c r="P113" s="235">
        <f>O113*H113</f>
        <v>0</v>
      </c>
      <c r="Q113" s="235">
        <v>0</v>
      </c>
      <c r="R113" s="235">
        <f>Q113*H113</f>
        <v>0</v>
      </c>
      <c r="S113" s="235">
        <v>0</v>
      </c>
      <c r="T113" s="236">
        <f>S113*H113</f>
        <v>0</v>
      </c>
      <c r="AR113" s="17" t="s">
        <v>1224</v>
      </c>
      <c r="AT113" s="17" t="s">
        <v>124</v>
      </c>
      <c r="AU113" s="17" t="s">
        <v>84</v>
      </c>
      <c r="AY113" s="17" t="s">
        <v>122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82</v>
      </c>
      <c r="BK113" s="185">
        <f>ROUND(I113*H113,2)</f>
        <v>0</v>
      </c>
      <c r="BL113" s="17" t="s">
        <v>1224</v>
      </c>
      <c r="BM113" s="17" t="s">
        <v>1277</v>
      </c>
    </row>
    <row r="114" spans="2:65" s="1" customFormat="1" ht="6.95" customHeight="1" x14ac:dyDescent="0.2">
      <c r="B114" s="46"/>
      <c r="C114" s="47"/>
      <c r="D114" s="47"/>
      <c r="E114" s="47"/>
      <c r="F114" s="47"/>
      <c r="G114" s="47"/>
      <c r="H114" s="47"/>
      <c r="I114" s="125"/>
      <c r="J114" s="47"/>
      <c r="K114" s="47"/>
      <c r="L114" s="38"/>
    </row>
  </sheetData>
  <sheetProtection algorithmName="SHA-512" hashValue="OetaHte6mVMT2EvTaALNyDrbLtKMdrb2FNT+EhAsqgZxhBiSYloN89okVUB4I4EcUD+rMGzLy+YqThb5XqGKjw==" saltValue="HpXcopLGLK5niRZG7kLrOjMKWW/SSPcLLAQydURvAsKHhoNSldKcSfiic3DEb7dA0mwHBYUD/u7BWnutNVg42w==" spinCount="100000" sheet="1" objects="1" scenarios="1" formatColumns="0" formatRows="0" autoFilter="0"/>
  <autoFilter ref="C84:K11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 x14ac:dyDescent="0.2"/>
  <cols>
    <col min="1" max="1" width="8.33203125" style="250" customWidth="1"/>
    <col min="2" max="2" width="1.6640625" style="250" customWidth="1"/>
    <col min="3" max="4" width="5" style="250" customWidth="1"/>
    <col min="5" max="5" width="11.6640625" style="250" customWidth="1"/>
    <col min="6" max="6" width="9.1640625" style="250" customWidth="1"/>
    <col min="7" max="7" width="5" style="250" customWidth="1"/>
    <col min="8" max="8" width="77.83203125" style="250" customWidth="1"/>
    <col min="9" max="10" width="20" style="250" customWidth="1"/>
    <col min="11" max="11" width="1.6640625" style="250" customWidth="1"/>
  </cols>
  <sheetData>
    <row r="1" spans="2:11" ht="37.5" customHeight="1" x14ac:dyDescent="0.2"/>
    <row r="2" spans="2:11" ht="7.5" customHeight="1" x14ac:dyDescent="0.2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5" customFormat="1" ht="45" customHeight="1" x14ac:dyDescent="0.2">
      <c r="B3" s="254"/>
      <c r="C3" s="380" t="s">
        <v>1278</v>
      </c>
      <c r="D3" s="380"/>
      <c r="E3" s="380"/>
      <c r="F3" s="380"/>
      <c r="G3" s="380"/>
      <c r="H3" s="380"/>
      <c r="I3" s="380"/>
      <c r="J3" s="380"/>
      <c r="K3" s="255"/>
    </row>
    <row r="4" spans="2:11" ht="25.5" customHeight="1" x14ac:dyDescent="0.3">
      <c r="B4" s="256"/>
      <c r="C4" s="379" t="s">
        <v>1279</v>
      </c>
      <c r="D4" s="379"/>
      <c r="E4" s="379"/>
      <c r="F4" s="379"/>
      <c r="G4" s="379"/>
      <c r="H4" s="379"/>
      <c r="I4" s="379"/>
      <c r="J4" s="379"/>
      <c r="K4" s="257"/>
    </row>
    <row r="5" spans="2:11" ht="5.25" customHeight="1" x14ac:dyDescent="0.2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 x14ac:dyDescent="0.2">
      <c r="B6" s="256"/>
      <c r="C6" s="376" t="s">
        <v>1280</v>
      </c>
      <c r="D6" s="376"/>
      <c r="E6" s="376"/>
      <c r="F6" s="376"/>
      <c r="G6" s="376"/>
      <c r="H6" s="376"/>
      <c r="I6" s="376"/>
      <c r="J6" s="376"/>
      <c r="K6" s="257"/>
    </row>
    <row r="7" spans="2:11" ht="15" customHeight="1" x14ac:dyDescent="0.2">
      <c r="B7" s="260"/>
      <c r="C7" s="376" t="s">
        <v>1281</v>
      </c>
      <c r="D7" s="376"/>
      <c r="E7" s="376"/>
      <c r="F7" s="376"/>
      <c r="G7" s="376"/>
      <c r="H7" s="376"/>
      <c r="I7" s="376"/>
      <c r="J7" s="376"/>
      <c r="K7" s="257"/>
    </row>
    <row r="8" spans="2:11" ht="12.75" customHeight="1" x14ac:dyDescent="0.2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 x14ac:dyDescent="0.2">
      <c r="B9" s="260"/>
      <c r="C9" s="376" t="s">
        <v>1282</v>
      </c>
      <c r="D9" s="376"/>
      <c r="E9" s="376"/>
      <c r="F9" s="376"/>
      <c r="G9" s="376"/>
      <c r="H9" s="376"/>
      <c r="I9" s="376"/>
      <c r="J9" s="376"/>
      <c r="K9" s="257"/>
    </row>
    <row r="10" spans="2:11" ht="15" customHeight="1" x14ac:dyDescent="0.2">
      <c r="B10" s="260"/>
      <c r="C10" s="259"/>
      <c r="D10" s="376" t="s">
        <v>1283</v>
      </c>
      <c r="E10" s="376"/>
      <c r="F10" s="376"/>
      <c r="G10" s="376"/>
      <c r="H10" s="376"/>
      <c r="I10" s="376"/>
      <c r="J10" s="376"/>
      <c r="K10" s="257"/>
    </row>
    <row r="11" spans="2:11" ht="15" customHeight="1" x14ac:dyDescent="0.2">
      <c r="B11" s="260"/>
      <c r="C11" s="261"/>
      <c r="D11" s="376" t="s">
        <v>1284</v>
      </c>
      <c r="E11" s="376"/>
      <c r="F11" s="376"/>
      <c r="G11" s="376"/>
      <c r="H11" s="376"/>
      <c r="I11" s="376"/>
      <c r="J11" s="376"/>
      <c r="K11" s="257"/>
    </row>
    <row r="12" spans="2:11" ht="15" customHeight="1" x14ac:dyDescent="0.2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ht="15" customHeight="1" x14ac:dyDescent="0.2">
      <c r="B13" s="260"/>
      <c r="C13" s="261"/>
      <c r="D13" s="262" t="s">
        <v>1285</v>
      </c>
      <c r="E13" s="259"/>
      <c r="F13" s="259"/>
      <c r="G13" s="259"/>
      <c r="H13" s="259"/>
      <c r="I13" s="259"/>
      <c r="J13" s="259"/>
      <c r="K13" s="257"/>
    </row>
    <row r="14" spans="2:11" ht="12.75" customHeight="1" x14ac:dyDescent="0.2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ht="15" customHeight="1" x14ac:dyDescent="0.2">
      <c r="B15" s="260"/>
      <c r="C15" s="261"/>
      <c r="D15" s="376" t="s">
        <v>1286</v>
      </c>
      <c r="E15" s="376"/>
      <c r="F15" s="376"/>
      <c r="G15" s="376"/>
      <c r="H15" s="376"/>
      <c r="I15" s="376"/>
      <c r="J15" s="376"/>
      <c r="K15" s="257"/>
    </row>
    <row r="16" spans="2:11" ht="15" customHeight="1" x14ac:dyDescent="0.2">
      <c r="B16" s="260"/>
      <c r="C16" s="261"/>
      <c r="D16" s="376" t="s">
        <v>1287</v>
      </c>
      <c r="E16" s="376"/>
      <c r="F16" s="376"/>
      <c r="G16" s="376"/>
      <c r="H16" s="376"/>
      <c r="I16" s="376"/>
      <c r="J16" s="376"/>
      <c r="K16" s="257"/>
    </row>
    <row r="17" spans="2:11" ht="15" customHeight="1" x14ac:dyDescent="0.2">
      <c r="B17" s="260"/>
      <c r="C17" s="261"/>
      <c r="D17" s="376" t="s">
        <v>1288</v>
      </c>
      <c r="E17" s="376"/>
      <c r="F17" s="376"/>
      <c r="G17" s="376"/>
      <c r="H17" s="376"/>
      <c r="I17" s="376"/>
      <c r="J17" s="376"/>
      <c r="K17" s="257"/>
    </row>
    <row r="18" spans="2:11" ht="15" customHeight="1" x14ac:dyDescent="0.2">
      <c r="B18" s="260"/>
      <c r="C18" s="261"/>
      <c r="D18" s="261"/>
      <c r="E18" s="263" t="s">
        <v>81</v>
      </c>
      <c r="F18" s="376" t="s">
        <v>1289</v>
      </c>
      <c r="G18" s="376"/>
      <c r="H18" s="376"/>
      <c r="I18" s="376"/>
      <c r="J18" s="376"/>
      <c r="K18" s="257"/>
    </row>
    <row r="19" spans="2:11" ht="15" customHeight="1" x14ac:dyDescent="0.2">
      <c r="B19" s="260"/>
      <c r="C19" s="261"/>
      <c r="D19" s="261"/>
      <c r="E19" s="263" t="s">
        <v>1290</v>
      </c>
      <c r="F19" s="376" t="s">
        <v>1291</v>
      </c>
      <c r="G19" s="376"/>
      <c r="H19" s="376"/>
      <c r="I19" s="376"/>
      <c r="J19" s="376"/>
      <c r="K19" s="257"/>
    </row>
    <row r="20" spans="2:11" ht="15" customHeight="1" x14ac:dyDescent="0.2">
      <c r="B20" s="260"/>
      <c r="C20" s="261"/>
      <c r="D20" s="261"/>
      <c r="E20" s="263" t="s">
        <v>1292</v>
      </c>
      <c r="F20" s="376" t="s">
        <v>1293</v>
      </c>
      <c r="G20" s="376"/>
      <c r="H20" s="376"/>
      <c r="I20" s="376"/>
      <c r="J20" s="376"/>
      <c r="K20" s="257"/>
    </row>
    <row r="21" spans="2:11" ht="15" customHeight="1" x14ac:dyDescent="0.2">
      <c r="B21" s="260"/>
      <c r="C21" s="261"/>
      <c r="D21" s="261"/>
      <c r="E21" s="263" t="s">
        <v>88</v>
      </c>
      <c r="F21" s="376" t="s">
        <v>1294</v>
      </c>
      <c r="G21" s="376"/>
      <c r="H21" s="376"/>
      <c r="I21" s="376"/>
      <c r="J21" s="376"/>
      <c r="K21" s="257"/>
    </row>
    <row r="22" spans="2:11" ht="15" customHeight="1" x14ac:dyDescent="0.2">
      <c r="B22" s="260"/>
      <c r="C22" s="261"/>
      <c r="D22" s="261"/>
      <c r="E22" s="263" t="s">
        <v>1295</v>
      </c>
      <c r="F22" s="376" t="s">
        <v>1296</v>
      </c>
      <c r="G22" s="376"/>
      <c r="H22" s="376"/>
      <c r="I22" s="376"/>
      <c r="J22" s="376"/>
      <c r="K22" s="257"/>
    </row>
    <row r="23" spans="2:11" ht="15" customHeight="1" x14ac:dyDescent="0.2">
      <c r="B23" s="260"/>
      <c r="C23" s="261"/>
      <c r="D23" s="261"/>
      <c r="E23" s="263" t="s">
        <v>1297</v>
      </c>
      <c r="F23" s="376" t="s">
        <v>1298</v>
      </c>
      <c r="G23" s="376"/>
      <c r="H23" s="376"/>
      <c r="I23" s="376"/>
      <c r="J23" s="376"/>
      <c r="K23" s="257"/>
    </row>
    <row r="24" spans="2:11" ht="12.75" customHeight="1" x14ac:dyDescent="0.2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ht="15" customHeight="1" x14ac:dyDescent="0.2">
      <c r="B25" s="260"/>
      <c r="C25" s="376" t="s">
        <v>1299</v>
      </c>
      <c r="D25" s="376"/>
      <c r="E25" s="376"/>
      <c r="F25" s="376"/>
      <c r="G25" s="376"/>
      <c r="H25" s="376"/>
      <c r="I25" s="376"/>
      <c r="J25" s="376"/>
      <c r="K25" s="257"/>
    </row>
    <row r="26" spans="2:11" ht="15" customHeight="1" x14ac:dyDescent="0.2">
      <c r="B26" s="260"/>
      <c r="C26" s="376" t="s">
        <v>1300</v>
      </c>
      <c r="D26" s="376"/>
      <c r="E26" s="376"/>
      <c r="F26" s="376"/>
      <c r="G26" s="376"/>
      <c r="H26" s="376"/>
      <c r="I26" s="376"/>
      <c r="J26" s="376"/>
      <c r="K26" s="257"/>
    </row>
    <row r="27" spans="2:11" ht="15" customHeight="1" x14ac:dyDescent="0.2">
      <c r="B27" s="260"/>
      <c r="C27" s="259"/>
      <c r="D27" s="376" t="s">
        <v>1301</v>
      </c>
      <c r="E27" s="376"/>
      <c r="F27" s="376"/>
      <c r="G27" s="376"/>
      <c r="H27" s="376"/>
      <c r="I27" s="376"/>
      <c r="J27" s="376"/>
      <c r="K27" s="257"/>
    </row>
    <row r="28" spans="2:11" ht="15" customHeight="1" x14ac:dyDescent="0.2">
      <c r="B28" s="260"/>
      <c r="C28" s="261"/>
      <c r="D28" s="376" t="s">
        <v>1302</v>
      </c>
      <c r="E28" s="376"/>
      <c r="F28" s="376"/>
      <c r="G28" s="376"/>
      <c r="H28" s="376"/>
      <c r="I28" s="376"/>
      <c r="J28" s="376"/>
      <c r="K28" s="257"/>
    </row>
    <row r="29" spans="2:11" ht="12.75" customHeight="1" x14ac:dyDescent="0.2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ht="15" customHeight="1" x14ac:dyDescent="0.2">
      <c r="B30" s="260"/>
      <c r="C30" s="261"/>
      <c r="D30" s="376" t="s">
        <v>1303</v>
      </c>
      <c r="E30" s="376"/>
      <c r="F30" s="376"/>
      <c r="G30" s="376"/>
      <c r="H30" s="376"/>
      <c r="I30" s="376"/>
      <c r="J30" s="376"/>
      <c r="K30" s="257"/>
    </row>
    <row r="31" spans="2:11" ht="15" customHeight="1" x14ac:dyDescent="0.2">
      <c r="B31" s="260"/>
      <c r="C31" s="261"/>
      <c r="D31" s="376" t="s">
        <v>1304</v>
      </c>
      <c r="E31" s="376"/>
      <c r="F31" s="376"/>
      <c r="G31" s="376"/>
      <c r="H31" s="376"/>
      <c r="I31" s="376"/>
      <c r="J31" s="376"/>
      <c r="K31" s="257"/>
    </row>
    <row r="32" spans="2:11" ht="12.75" customHeight="1" x14ac:dyDescent="0.2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ht="15" customHeight="1" x14ac:dyDescent="0.2">
      <c r="B33" s="260"/>
      <c r="C33" s="261"/>
      <c r="D33" s="376" t="s">
        <v>1305</v>
      </c>
      <c r="E33" s="376"/>
      <c r="F33" s="376"/>
      <c r="G33" s="376"/>
      <c r="H33" s="376"/>
      <c r="I33" s="376"/>
      <c r="J33" s="376"/>
      <c r="K33" s="257"/>
    </row>
    <row r="34" spans="2:11" ht="15" customHeight="1" x14ac:dyDescent="0.2">
      <c r="B34" s="260"/>
      <c r="C34" s="261"/>
      <c r="D34" s="376" t="s">
        <v>1306</v>
      </c>
      <c r="E34" s="376"/>
      <c r="F34" s="376"/>
      <c r="G34" s="376"/>
      <c r="H34" s="376"/>
      <c r="I34" s="376"/>
      <c r="J34" s="376"/>
      <c r="K34" s="257"/>
    </row>
    <row r="35" spans="2:11" ht="15" customHeight="1" x14ac:dyDescent="0.2">
      <c r="B35" s="260"/>
      <c r="C35" s="261"/>
      <c r="D35" s="376" t="s">
        <v>1307</v>
      </c>
      <c r="E35" s="376"/>
      <c r="F35" s="376"/>
      <c r="G35" s="376"/>
      <c r="H35" s="376"/>
      <c r="I35" s="376"/>
      <c r="J35" s="376"/>
      <c r="K35" s="257"/>
    </row>
    <row r="36" spans="2:11" ht="15" customHeight="1" x14ac:dyDescent="0.2">
      <c r="B36" s="260"/>
      <c r="C36" s="261"/>
      <c r="D36" s="259"/>
      <c r="E36" s="262" t="s">
        <v>108</v>
      </c>
      <c r="F36" s="259"/>
      <c r="G36" s="376" t="s">
        <v>1308</v>
      </c>
      <c r="H36" s="376"/>
      <c r="I36" s="376"/>
      <c r="J36" s="376"/>
      <c r="K36" s="257"/>
    </row>
    <row r="37" spans="2:11" ht="30.75" customHeight="1" x14ac:dyDescent="0.2">
      <c r="B37" s="260"/>
      <c r="C37" s="261"/>
      <c r="D37" s="259"/>
      <c r="E37" s="262" t="s">
        <v>1309</v>
      </c>
      <c r="F37" s="259"/>
      <c r="G37" s="376" t="s">
        <v>1310</v>
      </c>
      <c r="H37" s="376"/>
      <c r="I37" s="376"/>
      <c r="J37" s="376"/>
      <c r="K37" s="257"/>
    </row>
    <row r="38" spans="2:11" ht="15" customHeight="1" x14ac:dyDescent="0.2">
      <c r="B38" s="260"/>
      <c r="C38" s="261"/>
      <c r="D38" s="259"/>
      <c r="E38" s="262" t="s">
        <v>55</v>
      </c>
      <c r="F38" s="259"/>
      <c r="G38" s="376" t="s">
        <v>1311</v>
      </c>
      <c r="H38" s="376"/>
      <c r="I38" s="376"/>
      <c r="J38" s="376"/>
      <c r="K38" s="257"/>
    </row>
    <row r="39" spans="2:11" ht="15" customHeight="1" x14ac:dyDescent="0.2">
      <c r="B39" s="260"/>
      <c r="C39" s="261"/>
      <c r="D39" s="259"/>
      <c r="E39" s="262" t="s">
        <v>56</v>
      </c>
      <c r="F39" s="259"/>
      <c r="G39" s="376" t="s">
        <v>1312</v>
      </c>
      <c r="H39" s="376"/>
      <c r="I39" s="376"/>
      <c r="J39" s="376"/>
      <c r="K39" s="257"/>
    </row>
    <row r="40" spans="2:11" ht="15" customHeight="1" x14ac:dyDescent="0.2">
      <c r="B40" s="260"/>
      <c r="C40" s="261"/>
      <c r="D40" s="259"/>
      <c r="E40" s="262" t="s">
        <v>109</v>
      </c>
      <c r="F40" s="259"/>
      <c r="G40" s="376" t="s">
        <v>1313</v>
      </c>
      <c r="H40" s="376"/>
      <c r="I40" s="376"/>
      <c r="J40" s="376"/>
      <c r="K40" s="257"/>
    </row>
    <row r="41" spans="2:11" ht="15" customHeight="1" x14ac:dyDescent="0.2">
      <c r="B41" s="260"/>
      <c r="C41" s="261"/>
      <c r="D41" s="259"/>
      <c r="E41" s="262" t="s">
        <v>110</v>
      </c>
      <c r="F41" s="259"/>
      <c r="G41" s="376" t="s">
        <v>1314</v>
      </c>
      <c r="H41" s="376"/>
      <c r="I41" s="376"/>
      <c r="J41" s="376"/>
      <c r="K41" s="257"/>
    </row>
    <row r="42" spans="2:11" ht="15" customHeight="1" x14ac:dyDescent="0.2">
      <c r="B42" s="260"/>
      <c r="C42" s="261"/>
      <c r="D42" s="259"/>
      <c r="E42" s="262" t="s">
        <v>1315</v>
      </c>
      <c r="F42" s="259"/>
      <c r="G42" s="376" t="s">
        <v>1316</v>
      </c>
      <c r="H42" s="376"/>
      <c r="I42" s="376"/>
      <c r="J42" s="376"/>
      <c r="K42" s="257"/>
    </row>
    <row r="43" spans="2:11" ht="15" customHeight="1" x14ac:dyDescent="0.2">
      <c r="B43" s="260"/>
      <c r="C43" s="261"/>
      <c r="D43" s="259"/>
      <c r="E43" s="262"/>
      <c r="F43" s="259"/>
      <c r="G43" s="376" t="s">
        <v>1317</v>
      </c>
      <c r="H43" s="376"/>
      <c r="I43" s="376"/>
      <c r="J43" s="376"/>
      <c r="K43" s="257"/>
    </row>
    <row r="44" spans="2:11" ht="15" customHeight="1" x14ac:dyDescent="0.2">
      <c r="B44" s="260"/>
      <c r="C44" s="261"/>
      <c r="D44" s="259"/>
      <c r="E44" s="262" t="s">
        <v>1318</v>
      </c>
      <c r="F44" s="259"/>
      <c r="G44" s="376" t="s">
        <v>1319</v>
      </c>
      <c r="H44" s="376"/>
      <c r="I44" s="376"/>
      <c r="J44" s="376"/>
      <c r="K44" s="257"/>
    </row>
    <row r="45" spans="2:11" ht="15" customHeight="1" x14ac:dyDescent="0.2">
      <c r="B45" s="260"/>
      <c r="C45" s="261"/>
      <c r="D45" s="259"/>
      <c r="E45" s="262" t="s">
        <v>112</v>
      </c>
      <c r="F45" s="259"/>
      <c r="G45" s="376" t="s">
        <v>1320</v>
      </c>
      <c r="H45" s="376"/>
      <c r="I45" s="376"/>
      <c r="J45" s="376"/>
      <c r="K45" s="257"/>
    </row>
    <row r="46" spans="2:11" ht="12.75" customHeight="1" x14ac:dyDescent="0.2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ht="15" customHeight="1" x14ac:dyDescent="0.2">
      <c r="B47" s="260"/>
      <c r="C47" s="261"/>
      <c r="D47" s="376" t="s">
        <v>1321</v>
      </c>
      <c r="E47" s="376"/>
      <c r="F47" s="376"/>
      <c r="G47" s="376"/>
      <c r="H47" s="376"/>
      <c r="I47" s="376"/>
      <c r="J47" s="376"/>
      <c r="K47" s="257"/>
    </row>
    <row r="48" spans="2:11" ht="15" customHeight="1" x14ac:dyDescent="0.2">
      <c r="B48" s="260"/>
      <c r="C48" s="261"/>
      <c r="D48" s="261"/>
      <c r="E48" s="376" t="s">
        <v>1322</v>
      </c>
      <c r="F48" s="376"/>
      <c r="G48" s="376"/>
      <c r="H48" s="376"/>
      <c r="I48" s="376"/>
      <c r="J48" s="376"/>
      <c r="K48" s="257"/>
    </row>
    <row r="49" spans="2:11" ht="15" customHeight="1" x14ac:dyDescent="0.2">
      <c r="B49" s="260"/>
      <c r="C49" s="261"/>
      <c r="D49" s="261"/>
      <c r="E49" s="376" t="s">
        <v>1323</v>
      </c>
      <c r="F49" s="376"/>
      <c r="G49" s="376"/>
      <c r="H49" s="376"/>
      <c r="I49" s="376"/>
      <c r="J49" s="376"/>
      <c r="K49" s="257"/>
    </row>
    <row r="50" spans="2:11" ht="15" customHeight="1" x14ac:dyDescent="0.2">
      <c r="B50" s="260"/>
      <c r="C50" s="261"/>
      <c r="D50" s="261"/>
      <c r="E50" s="376" t="s">
        <v>1324</v>
      </c>
      <c r="F50" s="376"/>
      <c r="G50" s="376"/>
      <c r="H50" s="376"/>
      <c r="I50" s="376"/>
      <c r="J50" s="376"/>
      <c r="K50" s="257"/>
    </row>
    <row r="51" spans="2:11" ht="15" customHeight="1" x14ac:dyDescent="0.2">
      <c r="B51" s="260"/>
      <c r="C51" s="261"/>
      <c r="D51" s="376" t="s">
        <v>1325</v>
      </c>
      <c r="E51" s="376"/>
      <c r="F51" s="376"/>
      <c r="G51" s="376"/>
      <c r="H51" s="376"/>
      <c r="I51" s="376"/>
      <c r="J51" s="376"/>
      <c r="K51" s="257"/>
    </row>
    <row r="52" spans="2:11" ht="25.5" customHeight="1" x14ac:dyDescent="0.3">
      <c r="B52" s="256"/>
      <c r="C52" s="379" t="s">
        <v>1326</v>
      </c>
      <c r="D52" s="379"/>
      <c r="E52" s="379"/>
      <c r="F52" s="379"/>
      <c r="G52" s="379"/>
      <c r="H52" s="379"/>
      <c r="I52" s="379"/>
      <c r="J52" s="379"/>
      <c r="K52" s="257"/>
    </row>
    <row r="53" spans="2:11" ht="5.25" customHeight="1" x14ac:dyDescent="0.2">
      <c r="B53" s="256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ht="15" customHeight="1" x14ac:dyDescent="0.2">
      <c r="B54" s="256"/>
      <c r="C54" s="376" t="s">
        <v>1327</v>
      </c>
      <c r="D54" s="376"/>
      <c r="E54" s="376"/>
      <c r="F54" s="376"/>
      <c r="G54" s="376"/>
      <c r="H54" s="376"/>
      <c r="I54" s="376"/>
      <c r="J54" s="376"/>
      <c r="K54" s="257"/>
    </row>
    <row r="55" spans="2:11" ht="15" customHeight="1" x14ac:dyDescent="0.2">
      <c r="B55" s="256"/>
      <c r="C55" s="376" t="s">
        <v>1328</v>
      </c>
      <c r="D55" s="376"/>
      <c r="E55" s="376"/>
      <c r="F55" s="376"/>
      <c r="G55" s="376"/>
      <c r="H55" s="376"/>
      <c r="I55" s="376"/>
      <c r="J55" s="376"/>
      <c r="K55" s="257"/>
    </row>
    <row r="56" spans="2:11" ht="12.75" customHeight="1" x14ac:dyDescent="0.2">
      <c r="B56" s="256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ht="15" customHeight="1" x14ac:dyDescent="0.2">
      <c r="B57" s="256"/>
      <c r="C57" s="376" t="s">
        <v>1329</v>
      </c>
      <c r="D57" s="376"/>
      <c r="E57" s="376"/>
      <c r="F57" s="376"/>
      <c r="G57" s="376"/>
      <c r="H57" s="376"/>
      <c r="I57" s="376"/>
      <c r="J57" s="376"/>
      <c r="K57" s="257"/>
    </row>
    <row r="58" spans="2:11" ht="15" customHeight="1" x14ac:dyDescent="0.2">
      <c r="B58" s="256"/>
      <c r="C58" s="261"/>
      <c r="D58" s="376" t="s">
        <v>1330</v>
      </c>
      <c r="E58" s="376"/>
      <c r="F58" s="376"/>
      <c r="G58" s="376"/>
      <c r="H58" s="376"/>
      <c r="I58" s="376"/>
      <c r="J58" s="376"/>
      <c r="K58" s="257"/>
    </row>
    <row r="59" spans="2:11" ht="15" customHeight="1" x14ac:dyDescent="0.2">
      <c r="B59" s="256"/>
      <c r="C59" s="261"/>
      <c r="D59" s="376" t="s">
        <v>1331</v>
      </c>
      <c r="E59" s="376"/>
      <c r="F59" s="376"/>
      <c r="G59" s="376"/>
      <c r="H59" s="376"/>
      <c r="I59" s="376"/>
      <c r="J59" s="376"/>
      <c r="K59" s="257"/>
    </row>
    <row r="60" spans="2:11" ht="15" customHeight="1" x14ac:dyDescent="0.2">
      <c r="B60" s="256"/>
      <c r="C60" s="261"/>
      <c r="D60" s="376" t="s">
        <v>1332</v>
      </c>
      <c r="E60" s="376"/>
      <c r="F60" s="376"/>
      <c r="G60" s="376"/>
      <c r="H60" s="376"/>
      <c r="I60" s="376"/>
      <c r="J60" s="376"/>
      <c r="K60" s="257"/>
    </row>
    <row r="61" spans="2:11" ht="15" customHeight="1" x14ac:dyDescent="0.2">
      <c r="B61" s="256"/>
      <c r="C61" s="261"/>
      <c r="D61" s="376" t="s">
        <v>1333</v>
      </c>
      <c r="E61" s="376"/>
      <c r="F61" s="376"/>
      <c r="G61" s="376"/>
      <c r="H61" s="376"/>
      <c r="I61" s="376"/>
      <c r="J61" s="376"/>
      <c r="K61" s="257"/>
    </row>
    <row r="62" spans="2:11" ht="15" customHeight="1" x14ac:dyDescent="0.2">
      <c r="B62" s="256"/>
      <c r="C62" s="261"/>
      <c r="D62" s="378" t="s">
        <v>1334</v>
      </c>
      <c r="E62" s="378"/>
      <c r="F62" s="378"/>
      <c r="G62" s="378"/>
      <c r="H62" s="378"/>
      <c r="I62" s="378"/>
      <c r="J62" s="378"/>
      <c r="K62" s="257"/>
    </row>
    <row r="63" spans="2:11" ht="15" customHeight="1" x14ac:dyDescent="0.2">
      <c r="B63" s="256"/>
      <c r="C63" s="261"/>
      <c r="D63" s="376" t="s">
        <v>1335</v>
      </c>
      <c r="E63" s="376"/>
      <c r="F63" s="376"/>
      <c r="G63" s="376"/>
      <c r="H63" s="376"/>
      <c r="I63" s="376"/>
      <c r="J63" s="376"/>
      <c r="K63" s="257"/>
    </row>
    <row r="64" spans="2:11" ht="12.75" customHeight="1" x14ac:dyDescent="0.2">
      <c r="B64" s="256"/>
      <c r="C64" s="261"/>
      <c r="D64" s="261"/>
      <c r="E64" s="264"/>
      <c r="F64" s="261"/>
      <c r="G64" s="261"/>
      <c r="H64" s="261"/>
      <c r="I64" s="261"/>
      <c r="J64" s="261"/>
      <c r="K64" s="257"/>
    </row>
    <row r="65" spans="2:11" ht="15" customHeight="1" x14ac:dyDescent="0.2">
      <c r="B65" s="256"/>
      <c r="C65" s="261"/>
      <c r="D65" s="376" t="s">
        <v>1336</v>
      </c>
      <c r="E65" s="376"/>
      <c r="F65" s="376"/>
      <c r="G65" s="376"/>
      <c r="H65" s="376"/>
      <c r="I65" s="376"/>
      <c r="J65" s="376"/>
      <c r="K65" s="257"/>
    </row>
    <row r="66" spans="2:11" ht="15" customHeight="1" x14ac:dyDescent="0.2">
      <c r="B66" s="256"/>
      <c r="C66" s="261"/>
      <c r="D66" s="378" t="s">
        <v>1337</v>
      </c>
      <c r="E66" s="378"/>
      <c r="F66" s="378"/>
      <c r="G66" s="378"/>
      <c r="H66" s="378"/>
      <c r="I66" s="378"/>
      <c r="J66" s="378"/>
      <c r="K66" s="257"/>
    </row>
    <row r="67" spans="2:11" ht="15" customHeight="1" x14ac:dyDescent="0.2">
      <c r="B67" s="256"/>
      <c r="C67" s="261"/>
      <c r="D67" s="376" t="s">
        <v>1338</v>
      </c>
      <c r="E67" s="376"/>
      <c r="F67" s="376"/>
      <c r="G67" s="376"/>
      <c r="H67" s="376"/>
      <c r="I67" s="376"/>
      <c r="J67" s="376"/>
      <c r="K67" s="257"/>
    </row>
    <row r="68" spans="2:11" ht="15" customHeight="1" x14ac:dyDescent="0.2">
      <c r="B68" s="256"/>
      <c r="C68" s="261"/>
      <c r="D68" s="376" t="s">
        <v>1339</v>
      </c>
      <c r="E68" s="376"/>
      <c r="F68" s="376"/>
      <c r="G68" s="376"/>
      <c r="H68" s="376"/>
      <c r="I68" s="376"/>
      <c r="J68" s="376"/>
      <c r="K68" s="257"/>
    </row>
    <row r="69" spans="2:11" ht="15" customHeight="1" x14ac:dyDescent="0.2">
      <c r="B69" s="256"/>
      <c r="C69" s="261"/>
      <c r="D69" s="376" t="s">
        <v>1340</v>
      </c>
      <c r="E69" s="376"/>
      <c r="F69" s="376"/>
      <c r="G69" s="376"/>
      <c r="H69" s="376"/>
      <c r="I69" s="376"/>
      <c r="J69" s="376"/>
      <c r="K69" s="257"/>
    </row>
    <row r="70" spans="2:11" ht="15" customHeight="1" x14ac:dyDescent="0.2">
      <c r="B70" s="256"/>
      <c r="C70" s="261"/>
      <c r="D70" s="376" t="s">
        <v>1341</v>
      </c>
      <c r="E70" s="376"/>
      <c r="F70" s="376"/>
      <c r="G70" s="376"/>
      <c r="H70" s="376"/>
      <c r="I70" s="376"/>
      <c r="J70" s="376"/>
      <c r="K70" s="257"/>
    </row>
    <row r="71" spans="2:11" ht="12.75" customHeight="1" x14ac:dyDescent="0.2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ht="18.75" customHeight="1" x14ac:dyDescent="0.2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18.75" customHeight="1" x14ac:dyDescent="0.2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ht="7.5" customHeight="1" x14ac:dyDescent="0.2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ht="45" customHeight="1" x14ac:dyDescent="0.2">
      <c r="B75" s="273"/>
      <c r="C75" s="377" t="s">
        <v>1342</v>
      </c>
      <c r="D75" s="377"/>
      <c r="E75" s="377"/>
      <c r="F75" s="377"/>
      <c r="G75" s="377"/>
      <c r="H75" s="377"/>
      <c r="I75" s="377"/>
      <c r="J75" s="377"/>
      <c r="K75" s="274"/>
    </row>
    <row r="76" spans="2:11" ht="17.25" customHeight="1" x14ac:dyDescent="0.2">
      <c r="B76" s="273"/>
      <c r="C76" s="275" t="s">
        <v>1343</v>
      </c>
      <c r="D76" s="275"/>
      <c r="E76" s="275"/>
      <c r="F76" s="275" t="s">
        <v>1344</v>
      </c>
      <c r="G76" s="276"/>
      <c r="H76" s="275" t="s">
        <v>56</v>
      </c>
      <c r="I76" s="275" t="s">
        <v>59</v>
      </c>
      <c r="J76" s="275" t="s">
        <v>1345</v>
      </c>
      <c r="K76" s="274"/>
    </row>
    <row r="77" spans="2:11" ht="17.25" customHeight="1" x14ac:dyDescent="0.2">
      <c r="B77" s="273"/>
      <c r="C77" s="277" t="s">
        <v>1346</v>
      </c>
      <c r="D77" s="277"/>
      <c r="E77" s="277"/>
      <c r="F77" s="278" t="s">
        <v>1347</v>
      </c>
      <c r="G77" s="279"/>
      <c r="H77" s="277"/>
      <c r="I77" s="277"/>
      <c r="J77" s="277" t="s">
        <v>1348</v>
      </c>
      <c r="K77" s="274"/>
    </row>
    <row r="78" spans="2:11" ht="5.25" customHeight="1" x14ac:dyDescent="0.2">
      <c r="B78" s="273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ht="15" customHeight="1" x14ac:dyDescent="0.2">
      <c r="B79" s="273"/>
      <c r="C79" s="262" t="s">
        <v>55</v>
      </c>
      <c r="D79" s="280"/>
      <c r="E79" s="280"/>
      <c r="F79" s="282" t="s">
        <v>1349</v>
      </c>
      <c r="G79" s="281"/>
      <c r="H79" s="262" t="s">
        <v>1350</v>
      </c>
      <c r="I79" s="262" t="s">
        <v>1351</v>
      </c>
      <c r="J79" s="262">
        <v>20</v>
      </c>
      <c r="K79" s="274"/>
    </row>
    <row r="80" spans="2:11" ht="15" customHeight="1" x14ac:dyDescent="0.2">
      <c r="B80" s="273"/>
      <c r="C80" s="262" t="s">
        <v>1352</v>
      </c>
      <c r="D80" s="262"/>
      <c r="E80" s="262"/>
      <c r="F80" s="282" t="s">
        <v>1349</v>
      </c>
      <c r="G80" s="281"/>
      <c r="H80" s="262" t="s">
        <v>1353</v>
      </c>
      <c r="I80" s="262" t="s">
        <v>1351</v>
      </c>
      <c r="J80" s="262">
        <v>120</v>
      </c>
      <c r="K80" s="274"/>
    </row>
    <row r="81" spans="2:11" ht="15" customHeight="1" x14ac:dyDescent="0.2">
      <c r="B81" s="283"/>
      <c r="C81" s="262" t="s">
        <v>1354</v>
      </c>
      <c r="D81" s="262"/>
      <c r="E81" s="262"/>
      <c r="F81" s="282" t="s">
        <v>1355</v>
      </c>
      <c r="G81" s="281"/>
      <c r="H81" s="262" t="s">
        <v>1356</v>
      </c>
      <c r="I81" s="262" t="s">
        <v>1351</v>
      </c>
      <c r="J81" s="262">
        <v>50</v>
      </c>
      <c r="K81" s="274"/>
    </row>
    <row r="82" spans="2:11" ht="15" customHeight="1" x14ac:dyDescent="0.2">
      <c r="B82" s="283"/>
      <c r="C82" s="262" t="s">
        <v>1357</v>
      </c>
      <c r="D82" s="262"/>
      <c r="E82" s="262"/>
      <c r="F82" s="282" t="s">
        <v>1349</v>
      </c>
      <c r="G82" s="281"/>
      <c r="H82" s="262" t="s">
        <v>1358</v>
      </c>
      <c r="I82" s="262" t="s">
        <v>1359</v>
      </c>
      <c r="J82" s="262"/>
      <c r="K82" s="274"/>
    </row>
    <row r="83" spans="2:11" ht="15" customHeight="1" x14ac:dyDescent="0.2">
      <c r="B83" s="283"/>
      <c r="C83" s="284" t="s">
        <v>1360</v>
      </c>
      <c r="D83" s="284"/>
      <c r="E83" s="284"/>
      <c r="F83" s="285" t="s">
        <v>1355</v>
      </c>
      <c r="G83" s="284"/>
      <c r="H83" s="284" t="s">
        <v>1361</v>
      </c>
      <c r="I83" s="284" t="s">
        <v>1351</v>
      </c>
      <c r="J83" s="284">
        <v>15</v>
      </c>
      <c r="K83" s="274"/>
    </row>
    <row r="84" spans="2:11" ht="15" customHeight="1" x14ac:dyDescent="0.2">
      <c r="B84" s="283"/>
      <c r="C84" s="284" t="s">
        <v>1362</v>
      </c>
      <c r="D84" s="284"/>
      <c r="E84" s="284"/>
      <c r="F84" s="285" t="s">
        <v>1355</v>
      </c>
      <c r="G84" s="284"/>
      <c r="H84" s="284" t="s">
        <v>1363</v>
      </c>
      <c r="I84" s="284" t="s">
        <v>1351</v>
      </c>
      <c r="J84" s="284">
        <v>15</v>
      </c>
      <c r="K84" s="274"/>
    </row>
    <row r="85" spans="2:11" ht="15" customHeight="1" x14ac:dyDescent="0.2">
      <c r="B85" s="283"/>
      <c r="C85" s="284" t="s">
        <v>1364</v>
      </c>
      <c r="D85" s="284"/>
      <c r="E85" s="284"/>
      <c r="F85" s="285" t="s">
        <v>1355</v>
      </c>
      <c r="G85" s="284"/>
      <c r="H85" s="284" t="s">
        <v>1365</v>
      </c>
      <c r="I85" s="284" t="s">
        <v>1351</v>
      </c>
      <c r="J85" s="284">
        <v>20</v>
      </c>
      <c r="K85" s="274"/>
    </row>
    <row r="86" spans="2:11" ht="15" customHeight="1" x14ac:dyDescent="0.2">
      <c r="B86" s="283"/>
      <c r="C86" s="284" t="s">
        <v>1366</v>
      </c>
      <c r="D86" s="284"/>
      <c r="E86" s="284"/>
      <c r="F86" s="285" t="s">
        <v>1355</v>
      </c>
      <c r="G86" s="284"/>
      <c r="H86" s="284" t="s">
        <v>1367</v>
      </c>
      <c r="I86" s="284" t="s">
        <v>1351</v>
      </c>
      <c r="J86" s="284">
        <v>20</v>
      </c>
      <c r="K86" s="274"/>
    </row>
    <row r="87" spans="2:11" ht="15" customHeight="1" x14ac:dyDescent="0.2">
      <c r="B87" s="283"/>
      <c r="C87" s="262" t="s">
        <v>1368</v>
      </c>
      <c r="D87" s="262"/>
      <c r="E87" s="262"/>
      <c r="F87" s="282" t="s">
        <v>1355</v>
      </c>
      <c r="G87" s="281"/>
      <c r="H87" s="262" t="s">
        <v>1369</v>
      </c>
      <c r="I87" s="262" t="s">
        <v>1351</v>
      </c>
      <c r="J87" s="262">
        <v>50</v>
      </c>
      <c r="K87" s="274"/>
    </row>
    <row r="88" spans="2:11" ht="15" customHeight="1" x14ac:dyDescent="0.2">
      <c r="B88" s="283"/>
      <c r="C88" s="262" t="s">
        <v>1370</v>
      </c>
      <c r="D88" s="262"/>
      <c r="E88" s="262"/>
      <c r="F88" s="282" t="s">
        <v>1355</v>
      </c>
      <c r="G88" s="281"/>
      <c r="H88" s="262" t="s">
        <v>1371</v>
      </c>
      <c r="I88" s="262" t="s">
        <v>1351</v>
      </c>
      <c r="J88" s="262">
        <v>20</v>
      </c>
      <c r="K88" s="274"/>
    </row>
    <row r="89" spans="2:11" ht="15" customHeight="1" x14ac:dyDescent="0.2">
      <c r="B89" s="283"/>
      <c r="C89" s="262" t="s">
        <v>1372</v>
      </c>
      <c r="D89" s="262"/>
      <c r="E89" s="262"/>
      <c r="F89" s="282" t="s">
        <v>1355</v>
      </c>
      <c r="G89" s="281"/>
      <c r="H89" s="262" t="s">
        <v>1373</v>
      </c>
      <c r="I89" s="262" t="s">
        <v>1351</v>
      </c>
      <c r="J89" s="262">
        <v>20</v>
      </c>
      <c r="K89" s="274"/>
    </row>
    <row r="90" spans="2:11" ht="15" customHeight="1" x14ac:dyDescent="0.2">
      <c r="B90" s="283"/>
      <c r="C90" s="262" t="s">
        <v>1374</v>
      </c>
      <c r="D90" s="262"/>
      <c r="E90" s="262"/>
      <c r="F90" s="282" t="s">
        <v>1355</v>
      </c>
      <c r="G90" s="281"/>
      <c r="H90" s="262" t="s">
        <v>1375</v>
      </c>
      <c r="I90" s="262" t="s">
        <v>1351</v>
      </c>
      <c r="J90" s="262">
        <v>50</v>
      </c>
      <c r="K90" s="274"/>
    </row>
    <row r="91" spans="2:11" ht="15" customHeight="1" x14ac:dyDescent="0.2">
      <c r="B91" s="283"/>
      <c r="C91" s="262" t="s">
        <v>1376</v>
      </c>
      <c r="D91" s="262"/>
      <c r="E91" s="262"/>
      <c r="F91" s="282" t="s">
        <v>1355</v>
      </c>
      <c r="G91" s="281"/>
      <c r="H91" s="262" t="s">
        <v>1376</v>
      </c>
      <c r="I91" s="262" t="s">
        <v>1351</v>
      </c>
      <c r="J91" s="262">
        <v>50</v>
      </c>
      <c r="K91" s="274"/>
    </row>
    <row r="92" spans="2:11" ht="15" customHeight="1" x14ac:dyDescent="0.2">
      <c r="B92" s="283"/>
      <c r="C92" s="262" t="s">
        <v>1377</v>
      </c>
      <c r="D92" s="262"/>
      <c r="E92" s="262"/>
      <c r="F92" s="282" t="s">
        <v>1355</v>
      </c>
      <c r="G92" s="281"/>
      <c r="H92" s="262" t="s">
        <v>1378</v>
      </c>
      <c r="I92" s="262" t="s">
        <v>1351</v>
      </c>
      <c r="J92" s="262">
        <v>255</v>
      </c>
      <c r="K92" s="274"/>
    </row>
    <row r="93" spans="2:11" ht="15" customHeight="1" x14ac:dyDescent="0.2">
      <c r="B93" s="283"/>
      <c r="C93" s="262" t="s">
        <v>1379</v>
      </c>
      <c r="D93" s="262"/>
      <c r="E93" s="262"/>
      <c r="F93" s="282" t="s">
        <v>1349</v>
      </c>
      <c r="G93" s="281"/>
      <c r="H93" s="262" t="s">
        <v>1380</v>
      </c>
      <c r="I93" s="262" t="s">
        <v>1381</v>
      </c>
      <c r="J93" s="262"/>
      <c r="K93" s="274"/>
    </row>
    <row r="94" spans="2:11" ht="15" customHeight="1" x14ac:dyDescent="0.2">
      <c r="B94" s="283"/>
      <c r="C94" s="262" t="s">
        <v>1382</v>
      </c>
      <c r="D94" s="262"/>
      <c r="E94" s="262"/>
      <c r="F94" s="282" t="s">
        <v>1349</v>
      </c>
      <c r="G94" s="281"/>
      <c r="H94" s="262" t="s">
        <v>1383</v>
      </c>
      <c r="I94" s="262" t="s">
        <v>1384</v>
      </c>
      <c r="J94" s="262"/>
      <c r="K94" s="274"/>
    </row>
    <row r="95" spans="2:11" ht="15" customHeight="1" x14ac:dyDescent="0.2">
      <c r="B95" s="283"/>
      <c r="C95" s="262" t="s">
        <v>1385</v>
      </c>
      <c r="D95" s="262"/>
      <c r="E95" s="262"/>
      <c r="F95" s="282" t="s">
        <v>1349</v>
      </c>
      <c r="G95" s="281"/>
      <c r="H95" s="262" t="s">
        <v>1385</v>
      </c>
      <c r="I95" s="262" t="s">
        <v>1384</v>
      </c>
      <c r="J95" s="262"/>
      <c r="K95" s="274"/>
    </row>
    <row r="96" spans="2:11" ht="15" customHeight="1" x14ac:dyDescent="0.2">
      <c r="B96" s="283"/>
      <c r="C96" s="262" t="s">
        <v>40</v>
      </c>
      <c r="D96" s="262"/>
      <c r="E96" s="262"/>
      <c r="F96" s="282" t="s">
        <v>1349</v>
      </c>
      <c r="G96" s="281"/>
      <c r="H96" s="262" t="s">
        <v>1386</v>
      </c>
      <c r="I96" s="262" t="s">
        <v>1384</v>
      </c>
      <c r="J96" s="262"/>
      <c r="K96" s="274"/>
    </row>
    <row r="97" spans="2:11" ht="15" customHeight="1" x14ac:dyDescent="0.2">
      <c r="B97" s="283"/>
      <c r="C97" s="262" t="s">
        <v>50</v>
      </c>
      <c r="D97" s="262"/>
      <c r="E97" s="262"/>
      <c r="F97" s="282" t="s">
        <v>1349</v>
      </c>
      <c r="G97" s="281"/>
      <c r="H97" s="262" t="s">
        <v>1387</v>
      </c>
      <c r="I97" s="262" t="s">
        <v>1384</v>
      </c>
      <c r="J97" s="262"/>
      <c r="K97" s="274"/>
    </row>
    <row r="98" spans="2:11" ht="15" customHeight="1" x14ac:dyDescent="0.2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ht="18.75" customHeight="1" x14ac:dyDescent="0.2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ht="18.75" customHeight="1" x14ac:dyDescent="0.2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ht="7.5" customHeight="1" x14ac:dyDescent="0.2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ht="45" customHeight="1" x14ac:dyDescent="0.2">
      <c r="B102" s="273"/>
      <c r="C102" s="377" t="s">
        <v>1388</v>
      </c>
      <c r="D102" s="377"/>
      <c r="E102" s="377"/>
      <c r="F102" s="377"/>
      <c r="G102" s="377"/>
      <c r="H102" s="377"/>
      <c r="I102" s="377"/>
      <c r="J102" s="377"/>
      <c r="K102" s="274"/>
    </row>
    <row r="103" spans="2:11" ht="17.25" customHeight="1" x14ac:dyDescent="0.2">
      <c r="B103" s="273"/>
      <c r="C103" s="275" t="s">
        <v>1343</v>
      </c>
      <c r="D103" s="275"/>
      <c r="E103" s="275"/>
      <c r="F103" s="275" t="s">
        <v>1344</v>
      </c>
      <c r="G103" s="276"/>
      <c r="H103" s="275" t="s">
        <v>56</v>
      </c>
      <c r="I103" s="275" t="s">
        <v>59</v>
      </c>
      <c r="J103" s="275" t="s">
        <v>1345</v>
      </c>
      <c r="K103" s="274"/>
    </row>
    <row r="104" spans="2:11" ht="17.25" customHeight="1" x14ac:dyDescent="0.2">
      <c r="B104" s="273"/>
      <c r="C104" s="277" t="s">
        <v>1346</v>
      </c>
      <c r="D104" s="277"/>
      <c r="E104" s="277"/>
      <c r="F104" s="278" t="s">
        <v>1347</v>
      </c>
      <c r="G104" s="279"/>
      <c r="H104" s="277"/>
      <c r="I104" s="277"/>
      <c r="J104" s="277" t="s">
        <v>1348</v>
      </c>
      <c r="K104" s="274"/>
    </row>
    <row r="105" spans="2:11" ht="5.25" customHeight="1" x14ac:dyDescent="0.2">
      <c r="B105" s="273"/>
      <c r="C105" s="275"/>
      <c r="D105" s="275"/>
      <c r="E105" s="275"/>
      <c r="F105" s="275"/>
      <c r="G105" s="291"/>
      <c r="H105" s="275"/>
      <c r="I105" s="275"/>
      <c r="J105" s="275"/>
      <c r="K105" s="274"/>
    </row>
    <row r="106" spans="2:11" ht="15" customHeight="1" x14ac:dyDescent="0.2">
      <c r="B106" s="273"/>
      <c r="C106" s="262" t="s">
        <v>55</v>
      </c>
      <c r="D106" s="280"/>
      <c r="E106" s="280"/>
      <c r="F106" s="282" t="s">
        <v>1349</v>
      </c>
      <c r="G106" s="291"/>
      <c r="H106" s="262" t="s">
        <v>1389</v>
      </c>
      <c r="I106" s="262" t="s">
        <v>1351</v>
      </c>
      <c r="J106" s="262">
        <v>20</v>
      </c>
      <c r="K106" s="274"/>
    </row>
    <row r="107" spans="2:11" ht="15" customHeight="1" x14ac:dyDescent="0.2">
      <c r="B107" s="273"/>
      <c r="C107" s="262" t="s">
        <v>1352</v>
      </c>
      <c r="D107" s="262"/>
      <c r="E107" s="262"/>
      <c r="F107" s="282" t="s">
        <v>1349</v>
      </c>
      <c r="G107" s="262"/>
      <c r="H107" s="262" t="s">
        <v>1389</v>
      </c>
      <c r="I107" s="262" t="s">
        <v>1351</v>
      </c>
      <c r="J107" s="262">
        <v>120</v>
      </c>
      <c r="K107" s="274"/>
    </row>
    <row r="108" spans="2:11" ht="15" customHeight="1" x14ac:dyDescent="0.2">
      <c r="B108" s="283"/>
      <c r="C108" s="262" t="s">
        <v>1354</v>
      </c>
      <c r="D108" s="262"/>
      <c r="E108" s="262"/>
      <c r="F108" s="282" t="s">
        <v>1355</v>
      </c>
      <c r="G108" s="262"/>
      <c r="H108" s="262" t="s">
        <v>1389</v>
      </c>
      <c r="I108" s="262" t="s">
        <v>1351</v>
      </c>
      <c r="J108" s="262">
        <v>50</v>
      </c>
      <c r="K108" s="274"/>
    </row>
    <row r="109" spans="2:11" ht="15" customHeight="1" x14ac:dyDescent="0.2">
      <c r="B109" s="283"/>
      <c r="C109" s="262" t="s">
        <v>1357</v>
      </c>
      <c r="D109" s="262"/>
      <c r="E109" s="262"/>
      <c r="F109" s="282" t="s">
        <v>1349</v>
      </c>
      <c r="G109" s="262"/>
      <c r="H109" s="262" t="s">
        <v>1389</v>
      </c>
      <c r="I109" s="262" t="s">
        <v>1359</v>
      </c>
      <c r="J109" s="262"/>
      <c r="K109" s="274"/>
    </row>
    <row r="110" spans="2:11" ht="15" customHeight="1" x14ac:dyDescent="0.2">
      <c r="B110" s="283"/>
      <c r="C110" s="262" t="s">
        <v>1368</v>
      </c>
      <c r="D110" s="262"/>
      <c r="E110" s="262"/>
      <c r="F110" s="282" t="s">
        <v>1355</v>
      </c>
      <c r="G110" s="262"/>
      <c r="H110" s="262" t="s">
        <v>1389</v>
      </c>
      <c r="I110" s="262" t="s">
        <v>1351</v>
      </c>
      <c r="J110" s="262">
        <v>50</v>
      </c>
      <c r="K110" s="274"/>
    </row>
    <row r="111" spans="2:11" ht="15" customHeight="1" x14ac:dyDescent="0.2">
      <c r="B111" s="283"/>
      <c r="C111" s="262" t="s">
        <v>1376</v>
      </c>
      <c r="D111" s="262"/>
      <c r="E111" s="262"/>
      <c r="F111" s="282" t="s">
        <v>1355</v>
      </c>
      <c r="G111" s="262"/>
      <c r="H111" s="262" t="s">
        <v>1389</v>
      </c>
      <c r="I111" s="262" t="s">
        <v>1351</v>
      </c>
      <c r="J111" s="262">
        <v>50</v>
      </c>
      <c r="K111" s="274"/>
    </row>
    <row r="112" spans="2:11" ht="15" customHeight="1" x14ac:dyDescent="0.2">
      <c r="B112" s="283"/>
      <c r="C112" s="262" t="s">
        <v>1374</v>
      </c>
      <c r="D112" s="262"/>
      <c r="E112" s="262"/>
      <c r="F112" s="282" t="s">
        <v>1355</v>
      </c>
      <c r="G112" s="262"/>
      <c r="H112" s="262" t="s">
        <v>1389</v>
      </c>
      <c r="I112" s="262" t="s">
        <v>1351</v>
      </c>
      <c r="J112" s="262">
        <v>50</v>
      </c>
      <c r="K112" s="274"/>
    </row>
    <row r="113" spans="2:11" ht="15" customHeight="1" x14ac:dyDescent="0.2">
      <c r="B113" s="283"/>
      <c r="C113" s="262" t="s">
        <v>55</v>
      </c>
      <c r="D113" s="262"/>
      <c r="E113" s="262"/>
      <c r="F113" s="282" t="s">
        <v>1349</v>
      </c>
      <c r="G113" s="262"/>
      <c r="H113" s="262" t="s">
        <v>1390</v>
      </c>
      <c r="I113" s="262" t="s">
        <v>1351</v>
      </c>
      <c r="J113" s="262">
        <v>20</v>
      </c>
      <c r="K113" s="274"/>
    </row>
    <row r="114" spans="2:11" ht="15" customHeight="1" x14ac:dyDescent="0.2">
      <c r="B114" s="283"/>
      <c r="C114" s="262" t="s">
        <v>1391</v>
      </c>
      <c r="D114" s="262"/>
      <c r="E114" s="262"/>
      <c r="F114" s="282" t="s">
        <v>1349</v>
      </c>
      <c r="G114" s="262"/>
      <c r="H114" s="262" t="s">
        <v>1392</v>
      </c>
      <c r="I114" s="262" t="s">
        <v>1351</v>
      </c>
      <c r="J114" s="262">
        <v>120</v>
      </c>
      <c r="K114" s="274"/>
    </row>
    <row r="115" spans="2:11" ht="15" customHeight="1" x14ac:dyDescent="0.2">
      <c r="B115" s="283"/>
      <c r="C115" s="262" t="s">
        <v>40</v>
      </c>
      <c r="D115" s="262"/>
      <c r="E115" s="262"/>
      <c r="F115" s="282" t="s">
        <v>1349</v>
      </c>
      <c r="G115" s="262"/>
      <c r="H115" s="262" t="s">
        <v>1393</v>
      </c>
      <c r="I115" s="262" t="s">
        <v>1384</v>
      </c>
      <c r="J115" s="262"/>
      <c r="K115" s="274"/>
    </row>
    <row r="116" spans="2:11" ht="15" customHeight="1" x14ac:dyDescent="0.2">
      <c r="B116" s="283"/>
      <c r="C116" s="262" t="s">
        <v>50</v>
      </c>
      <c r="D116" s="262"/>
      <c r="E116" s="262"/>
      <c r="F116" s="282" t="s">
        <v>1349</v>
      </c>
      <c r="G116" s="262"/>
      <c r="H116" s="262" t="s">
        <v>1394</v>
      </c>
      <c r="I116" s="262" t="s">
        <v>1384</v>
      </c>
      <c r="J116" s="262"/>
      <c r="K116" s="274"/>
    </row>
    <row r="117" spans="2:11" ht="15" customHeight="1" x14ac:dyDescent="0.2">
      <c r="B117" s="283"/>
      <c r="C117" s="262" t="s">
        <v>59</v>
      </c>
      <c r="D117" s="262"/>
      <c r="E117" s="262"/>
      <c r="F117" s="282" t="s">
        <v>1349</v>
      </c>
      <c r="G117" s="262"/>
      <c r="H117" s="262" t="s">
        <v>1395</v>
      </c>
      <c r="I117" s="262" t="s">
        <v>1396</v>
      </c>
      <c r="J117" s="262"/>
      <c r="K117" s="274"/>
    </row>
    <row r="118" spans="2:11" ht="15" customHeight="1" x14ac:dyDescent="0.2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ht="18.75" customHeight="1" x14ac:dyDescent="0.2">
      <c r="B119" s="293"/>
      <c r="C119" s="259"/>
      <c r="D119" s="259"/>
      <c r="E119" s="259"/>
      <c r="F119" s="294"/>
      <c r="G119" s="259"/>
      <c r="H119" s="259"/>
      <c r="I119" s="259"/>
      <c r="J119" s="259"/>
      <c r="K119" s="293"/>
    </row>
    <row r="120" spans="2:11" ht="18.75" customHeight="1" x14ac:dyDescent="0.2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ht="7.5" customHeight="1" x14ac:dyDescent="0.2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ht="45" customHeight="1" x14ac:dyDescent="0.2">
      <c r="B122" s="298"/>
      <c r="C122" s="380" t="s">
        <v>1397</v>
      </c>
      <c r="D122" s="380"/>
      <c r="E122" s="380"/>
      <c r="F122" s="380"/>
      <c r="G122" s="380"/>
      <c r="H122" s="380"/>
      <c r="I122" s="380"/>
      <c r="J122" s="380"/>
      <c r="K122" s="299"/>
    </row>
    <row r="123" spans="2:11" ht="17.25" customHeight="1" x14ac:dyDescent="0.2">
      <c r="B123" s="300"/>
      <c r="C123" s="275" t="s">
        <v>1343</v>
      </c>
      <c r="D123" s="275"/>
      <c r="E123" s="275"/>
      <c r="F123" s="275" t="s">
        <v>1344</v>
      </c>
      <c r="G123" s="276"/>
      <c r="H123" s="275" t="s">
        <v>56</v>
      </c>
      <c r="I123" s="275" t="s">
        <v>59</v>
      </c>
      <c r="J123" s="275" t="s">
        <v>1345</v>
      </c>
      <c r="K123" s="301"/>
    </row>
    <row r="124" spans="2:11" ht="17.25" customHeight="1" x14ac:dyDescent="0.2">
      <c r="B124" s="300"/>
      <c r="C124" s="277" t="s">
        <v>1346</v>
      </c>
      <c r="D124" s="277"/>
      <c r="E124" s="277"/>
      <c r="F124" s="278" t="s">
        <v>1347</v>
      </c>
      <c r="G124" s="279"/>
      <c r="H124" s="277"/>
      <c r="I124" s="277"/>
      <c r="J124" s="277" t="s">
        <v>1348</v>
      </c>
      <c r="K124" s="301"/>
    </row>
    <row r="125" spans="2:11" ht="5.25" customHeight="1" x14ac:dyDescent="0.2">
      <c r="B125" s="302"/>
      <c r="C125" s="280"/>
      <c r="D125" s="280"/>
      <c r="E125" s="280"/>
      <c r="F125" s="280"/>
      <c r="G125" s="262"/>
      <c r="H125" s="280"/>
      <c r="I125" s="280"/>
      <c r="J125" s="280"/>
      <c r="K125" s="303"/>
    </row>
    <row r="126" spans="2:11" ht="15" customHeight="1" x14ac:dyDescent="0.2">
      <c r="B126" s="302"/>
      <c r="C126" s="262" t="s">
        <v>1352</v>
      </c>
      <c r="D126" s="280"/>
      <c r="E126" s="280"/>
      <c r="F126" s="282" t="s">
        <v>1349</v>
      </c>
      <c r="G126" s="262"/>
      <c r="H126" s="262" t="s">
        <v>1389</v>
      </c>
      <c r="I126" s="262" t="s">
        <v>1351</v>
      </c>
      <c r="J126" s="262">
        <v>120</v>
      </c>
      <c r="K126" s="304"/>
    </row>
    <row r="127" spans="2:11" ht="15" customHeight="1" x14ac:dyDescent="0.2">
      <c r="B127" s="302"/>
      <c r="C127" s="262" t="s">
        <v>1398</v>
      </c>
      <c r="D127" s="262"/>
      <c r="E127" s="262"/>
      <c r="F127" s="282" t="s">
        <v>1349</v>
      </c>
      <c r="G127" s="262"/>
      <c r="H127" s="262" t="s">
        <v>1399</v>
      </c>
      <c r="I127" s="262" t="s">
        <v>1351</v>
      </c>
      <c r="J127" s="262" t="s">
        <v>1400</v>
      </c>
      <c r="K127" s="304"/>
    </row>
    <row r="128" spans="2:11" ht="15" customHeight="1" x14ac:dyDescent="0.2">
      <c r="B128" s="302"/>
      <c r="C128" s="262" t="s">
        <v>1297</v>
      </c>
      <c r="D128" s="262"/>
      <c r="E128" s="262"/>
      <c r="F128" s="282" t="s">
        <v>1349</v>
      </c>
      <c r="G128" s="262"/>
      <c r="H128" s="262" t="s">
        <v>1401</v>
      </c>
      <c r="I128" s="262" t="s">
        <v>1351</v>
      </c>
      <c r="J128" s="262" t="s">
        <v>1400</v>
      </c>
      <c r="K128" s="304"/>
    </row>
    <row r="129" spans="2:11" ht="15" customHeight="1" x14ac:dyDescent="0.2">
      <c r="B129" s="302"/>
      <c r="C129" s="262" t="s">
        <v>1360</v>
      </c>
      <c r="D129" s="262"/>
      <c r="E129" s="262"/>
      <c r="F129" s="282" t="s">
        <v>1355</v>
      </c>
      <c r="G129" s="262"/>
      <c r="H129" s="262" t="s">
        <v>1361</v>
      </c>
      <c r="I129" s="262" t="s">
        <v>1351</v>
      </c>
      <c r="J129" s="262">
        <v>15</v>
      </c>
      <c r="K129" s="304"/>
    </row>
    <row r="130" spans="2:11" ht="15" customHeight="1" x14ac:dyDescent="0.2">
      <c r="B130" s="302"/>
      <c r="C130" s="284" t="s">
        <v>1362</v>
      </c>
      <c r="D130" s="284"/>
      <c r="E130" s="284"/>
      <c r="F130" s="285" t="s">
        <v>1355</v>
      </c>
      <c r="G130" s="284"/>
      <c r="H130" s="284" t="s">
        <v>1363</v>
      </c>
      <c r="I130" s="284" t="s">
        <v>1351</v>
      </c>
      <c r="J130" s="284">
        <v>15</v>
      </c>
      <c r="K130" s="304"/>
    </row>
    <row r="131" spans="2:11" ht="15" customHeight="1" x14ac:dyDescent="0.2">
      <c r="B131" s="302"/>
      <c r="C131" s="284" t="s">
        <v>1364</v>
      </c>
      <c r="D131" s="284"/>
      <c r="E131" s="284"/>
      <c r="F131" s="285" t="s">
        <v>1355</v>
      </c>
      <c r="G131" s="284"/>
      <c r="H131" s="284" t="s">
        <v>1365</v>
      </c>
      <c r="I131" s="284" t="s">
        <v>1351</v>
      </c>
      <c r="J131" s="284">
        <v>20</v>
      </c>
      <c r="K131" s="304"/>
    </row>
    <row r="132" spans="2:11" ht="15" customHeight="1" x14ac:dyDescent="0.2">
      <c r="B132" s="302"/>
      <c r="C132" s="284" t="s">
        <v>1366</v>
      </c>
      <c r="D132" s="284"/>
      <c r="E132" s="284"/>
      <c r="F132" s="285" t="s">
        <v>1355</v>
      </c>
      <c r="G132" s="284"/>
      <c r="H132" s="284" t="s">
        <v>1367</v>
      </c>
      <c r="I132" s="284" t="s">
        <v>1351</v>
      </c>
      <c r="J132" s="284">
        <v>20</v>
      </c>
      <c r="K132" s="304"/>
    </row>
    <row r="133" spans="2:11" ht="15" customHeight="1" x14ac:dyDescent="0.2">
      <c r="B133" s="302"/>
      <c r="C133" s="262" t="s">
        <v>1354</v>
      </c>
      <c r="D133" s="262"/>
      <c r="E133" s="262"/>
      <c r="F133" s="282" t="s">
        <v>1355</v>
      </c>
      <c r="G133" s="262"/>
      <c r="H133" s="262" t="s">
        <v>1389</v>
      </c>
      <c r="I133" s="262" t="s">
        <v>1351</v>
      </c>
      <c r="J133" s="262">
        <v>50</v>
      </c>
      <c r="K133" s="304"/>
    </row>
    <row r="134" spans="2:11" ht="15" customHeight="1" x14ac:dyDescent="0.2">
      <c r="B134" s="302"/>
      <c r="C134" s="262" t="s">
        <v>1368</v>
      </c>
      <c r="D134" s="262"/>
      <c r="E134" s="262"/>
      <c r="F134" s="282" t="s">
        <v>1355</v>
      </c>
      <c r="G134" s="262"/>
      <c r="H134" s="262" t="s">
        <v>1389</v>
      </c>
      <c r="I134" s="262" t="s">
        <v>1351</v>
      </c>
      <c r="J134" s="262">
        <v>50</v>
      </c>
      <c r="K134" s="304"/>
    </row>
    <row r="135" spans="2:11" ht="15" customHeight="1" x14ac:dyDescent="0.2">
      <c r="B135" s="302"/>
      <c r="C135" s="262" t="s">
        <v>1374</v>
      </c>
      <c r="D135" s="262"/>
      <c r="E135" s="262"/>
      <c r="F135" s="282" t="s">
        <v>1355</v>
      </c>
      <c r="G135" s="262"/>
      <c r="H135" s="262" t="s">
        <v>1389</v>
      </c>
      <c r="I135" s="262" t="s">
        <v>1351</v>
      </c>
      <c r="J135" s="262">
        <v>50</v>
      </c>
      <c r="K135" s="304"/>
    </row>
    <row r="136" spans="2:11" ht="15" customHeight="1" x14ac:dyDescent="0.2">
      <c r="B136" s="302"/>
      <c r="C136" s="262" t="s">
        <v>1376</v>
      </c>
      <c r="D136" s="262"/>
      <c r="E136" s="262"/>
      <c r="F136" s="282" t="s">
        <v>1355</v>
      </c>
      <c r="G136" s="262"/>
      <c r="H136" s="262" t="s">
        <v>1389</v>
      </c>
      <c r="I136" s="262" t="s">
        <v>1351</v>
      </c>
      <c r="J136" s="262">
        <v>50</v>
      </c>
      <c r="K136" s="304"/>
    </row>
    <row r="137" spans="2:11" ht="15" customHeight="1" x14ac:dyDescent="0.2">
      <c r="B137" s="302"/>
      <c r="C137" s="262" t="s">
        <v>1377</v>
      </c>
      <c r="D137" s="262"/>
      <c r="E137" s="262"/>
      <c r="F137" s="282" t="s">
        <v>1355</v>
      </c>
      <c r="G137" s="262"/>
      <c r="H137" s="262" t="s">
        <v>1402</v>
      </c>
      <c r="I137" s="262" t="s">
        <v>1351</v>
      </c>
      <c r="J137" s="262">
        <v>255</v>
      </c>
      <c r="K137" s="304"/>
    </row>
    <row r="138" spans="2:11" ht="15" customHeight="1" x14ac:dyDescent="0.2">
      <c r="B138" s="302"/>
      <c r="C138" s="262" t="s">
        <v>1379</v>
      </c>
      <c r="D138" s="262"/>
      <c r="E138" s="262"/>
      <c r="F138" s="282" t="s">
        <v>1349</v>
      </c>
      <c r="G138" s="262"/>
      <c r="H138" s="262" t="s">
        <v>1403</v>
      </c>
      <c r="I138" s="262" t="s">
        <v>1381</v>
      </c>
      <c r="J138" s="262"/>
      <c r="K138" s="304"/>
    </row>
    <row r="139" spans="2:11" ht="15" customHeight="1" x14ac:dyDescent="0.2">
      <c r="B139" s="302"/>
      <c r="C139" s="262" t="s">
        <v>1382</v>
      </c>
      <c r="D139" s="262"/>
      <c r="E139" s="262"/>
      <c r="F139" s="282" t="s">
        <v>1349</v>
      </c>
      <c r="G139" s="262"/>
      <c r="H139" s="262" t="s">
        <v>1404</v>
      </c>
      <c r="I139" s="262" t="s">
        <v>1384</v>
      </c>
      <c r="J139" s="262"/>
      <c r="K139" s="304"/>
    </row>
    <row r="140" spans="2:11" ht="15" customHeight="1" x14ac:dyDescent="0.2">
      <c r="B140" s="302"/>
      <c r="C140" s="262" t="s">
        <v>1385</v>
      </c>
      <c r="D140" s="262"/>
      <c r="E140" s="262"/>
      <c r="F140" s="282" t="s">
        <v>1349</v>
      </c>
      <c r="G140" s="262"/>
      <c r="H140" s="262" t="s">
        <v>1385</v>
      </c>
      <c r="I140" s="262" t="s">
        <v>1384</v>
      </c>
      <c r="J140" s="262"/>
      <c r="K140" s="304"/>
    </row>
    <row r="141" spans="2:11" ht="15" customHeight="1" x14ac:dyDescent="0.2">
      <c r="B141" s="302"/>
      <c r="C141" s="262" t="s">
        <v>40</v>
      </c>
      <c r="D141" s="262"/>
      <c r="E141" s="262"/>
      <c r="F141" s="282" t="s">
        <v>1349</v>
      </c>
      <c r="G141" s="262"/>
      <c r="H141" s="262" t="s">
        <v>1405</v>
      </c>
      <c r="I141" s="262" t="s">
        <v>1384</v>
      </c>
      <c r="J141" s="262"/>
      <c r="K141" s="304"/>
    </row>
    <row r="142" spans="2:11" ht="15" customHeight="1" x14ac:dyDescent="0.2">
      <c r="B142" s="302"/>
      <c r="C142" s="262" t="s">
        <v>1406</v>
      </c>
      <c r="D142" s="262"/>
      <c r="E142" s="262"/>
      <c r="F142" s="282" t="s">
        <v>1349</v>
      </c>
      <c r="G142" s="262"/>
      <c r="H142" s="262" t="s">
        <v>1407</v>
      </c>
      <c r="I142" s="262" t="s">
        <v>1384</v>
      </c>
      <c r="J142" s="262"/>
      <c r="K142" s="304"/>
    </row>
    <row r="143" spans="2:11" ht="15" customHeight="1" x14ac:dyDescent="0.2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ht="18.75" customHeight="1" x14ac:dyDescent="0.2">
      <c r="B144" s="259"/>
      <c r="C144" s="259"/>
      <c r="D144" s="259"/>
      <c r="E144" s="259"/>
      <c r="F144" s="294"/>
      <c r="G144" s="259"/>
      <c r="H144" s="259"/>
      <c r="I144" s="259"/>
      <c r="J144" s="259"/>
      <c r="K144" s="259"/>
    </row>
    <row r="145" spans="2:11" ht="18.75" customHeight="1" x14ac:dyDescent="0.2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ht="7.5" customHeight="1" x14ac:dyDescent="0.2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ht="45" customHeight="1" x14ac:dyDescent="0.2">
      <c r="B147" s="273"/>
      <c r="C147" s="377" t="s">
        <v>1408</v>
      </c>
      <c r="D147" s="377"/>
      <c r="E147" s="377"/>
      <c r="F147" s="377"/>
      <c r="G147" s="377"/>
      <c r="H147" s="377"/>
      <c r="I147" s="377"/>
      <c r="J147" s="377"/>
      <c r="K147" s="274"/>
    </row>
    <row r="148" spans="2:11" ht="17.25" customHeight="1" x14ac:dyDescent="0.2">
      <c r="B148" s="273"/>
      <c r="C148" s="275" t="s">
        <v>1343</v>
      </c>
      <c r="D148" s="275"/>
      <c r="E148" s="275"/>
      <c r="F148" s="275" t="s">
        <v>1344</v>
      </c>
      <c r="G148" s="276"/>
      <c r="H148" s="275" t="s">
        <v>56</v>
      </c>
      <c r="I148" s="275" t="s">
        <v>59</v>
      </c>
      <c r="J148" s="275" t="s">
        <v>1345</v>
      </c>
      <c r="K148" s="274"/>
    </row>
    <row r="149" spans="2:11" ht="17.25" customHeight="1" x14ac:dyDescent="0.2">
      <c r="B149" s="273"/>
      <c r="C149" s="277" t="s">
        <v>1346</v>
      </c>
      <c r="D149" s="277"/>
      <c r="E149" s="277"/>
      <c r="F149" s="278" t="s">
        <v>1347</v>
      </c>
      <c r="G149" s="279"/>
      <c r="H149" s="277"/>
      <c r="I149" s="277"/>
      <c r="J149" s="277" t="s">
        <v>1348</v>
      </c>
      <c r="K149" s="274"/>
    </row>
    <row r="150" spans="2:11" ht="5.25" customHeight="1" x14ac:dyDescent="0.2">
      <c r="B150" s="283"/>
      <c r="C150" s="280"/>
      <c r="D150" s="280"/>
      <c r="E150" s="280"/>
      <c r="F150" s="280"/>
      <c r="G150" s="281"/>
      <c r="H150" s="280"/>
      <c r="I150" s="280"/>
      <c r="J150" s="280"/>
      <c r="K150" s="304"/>
    </row>
    <row r="151" spans="2:11" ht="15" customHeight="1" x14ac:dyDescent="0.2">
      <c r="B151" s="283"/>
      <c r="C151" s="308" t="s">
        <v>1352</v>
      </c>
      <c r="D151" s="262"/>
      <c r="E151" s="262"/>
      <c r="F151" s="309" t="s">
        <v>1349</v>
      </c>
      <c r="G151" s="262"/>
      <c r="H151" s="308" t="s">
        <v>1389</v>
      </c>
      <c r="I151" s="308" t="s">
        <v>1351</v>
      </c>
      <c r="J151" s="308">
        <v>120</v>
      </c>
      <c r="K151" s="304"/>
    </row>
    <row r="152" spans="2:11" ht="15" customHeight="1" x14ac:dyDescent="0.2">
      <c r="B152" s="283"/>
      <c r="C152" s="308" t="s">
        <v>1398</v>
      </c>
      <c r="D152" s="262"/>
      <c r="E152" s="262"/>
      <c r="F152" s="309" t="s">
        <v>1349</v>
      </c>
      <c r="G152" s="262"/>
      <c r="H152" s="308" t="s">
        <v>1409</v>
      </c>
      <c r="I152" s="308" t="s">
        <v>1351</v>
      </c>
      <c r="J152" s="308" t="s">
        <v>1400</v>
      </c>
      <c r="K152" s="304"/>
    </row>
    <row r="153" spans="2:11" ht="15" customHeight="1" x14ac:dyDescent="0.2">
      <c r="B153" s="283"/>
      <c r="C153" s="308" t="s">
        <v>1297</v>
      </c>
      <c r="D153" s="262"/>
      <c r="E153" s="262"/>
      <c r="F153" s="309" t="s">
        <v>1349</v>
      </c>
      <c r="G153" s="262"/>
      <c r="H153" s="308" t="s">
        <v>1410</v>
      </c>
      <c r="I153" s="308" t="s">
        <v>1351</v>
      </c>
      <c r="J153" s="308" t="s">
        <v>1400</v>
      </c>
      <c r="K153" s="304"/>
    </row>
    <row r="154" spans="2:11" ht="15" customHeight="1" x14ac:dyDescent="0.2">
      <c r="B154" s="283"/>
      <c r="C154" s="308" t="s">
        <v>1354</v>
      </c>
      <c r="D154" s="262"/>
      <c r="E154" s="262"/>
      <c r="F154" s="309" t="s">
        <v>1355</v>
      </c>
      <c r="G154" s="262"/>
      <c r="H154" s="308" t="s">
        <v>1389</v>
      </c>
      <c r="I154" s="308" t="s">
        <v>1351</v>
      </c>
      <c r="J154" s="308">
        <v>50</v>
      </c>
      <c r="K154" s="304"/>
    </row>
    <row r="155" spans="2:11" ht="15" customHeight="1" x14ac:dyDescent="0.2">
      <c r="B155" s="283"/>
      <c r="C155" s="308" t="s">
        <v>1357</v>
      </c>
      <c r="D155" s="262"/>
      <c r="E155" s="262"/>
      <c r="F155" s="309" t="s">
        <v>1349</v>
      </c>
      <c r="G155" s="262"/>
      <c r="H155" s="308" t="s">
        <v>1389</v>
      </c>
      <c r="I155" s="308" t="s">
        <v>1359</v>
      </c>
      <c r="J155" s="308"/>
      <c r="K155" s="304"/>
    </row>
    <row r="156" spans="2:11" ht="15" customHeight="1" x14ac:dyDescent="0.2">
      <c r="B156" s="283"/>
      <c r="C156" s="308" t="s">
        <v>1368</v>
      </c>
      <c r="D156" s="262"/>
      <c r="E156" s="262"/>
      <c r="F156" s="309" t="s">
        <v>1355</v>
      </c>
      <c r="G156" s="262"/>
      <c r="H156" s="308" t="s">
        <v>1389</v>
      </c>
      <c r="I156" s="308" t="s">
        <v>1351</v>
      </c>
      <c r="J156" s="308">
        <v>50</v>
      </c>
      <c r="K156" s="304"/>
    </row>
    <row r="157" spans="2:11" ht="15" customHeight="1" x14ac:dyDescent="0.2">
      <c r="B157" s="283"/>
      <c r="C157" s="308" t="s">
        <v>1376</v>
      </c>
      <c r="D157" s="262"/>
      <c r="E157" s="262"/>
      <c r="F157" s="309" t="s">
        <v>1355</v>
      </c>
      <c r="G157" s="262"/>
      <c r="H157" s="308" t="s">
        <v>1389</v>
      </c>
      <c r="I157" s="308" t="s">
        <v>1351</v>
      </c>
      <c r="J157" s="308">
        <v>50</v>
      </c>
      <c r="K157" s="304"/>
    </row>
    <row r="158" spans="2:11" ht="15" customHeight="1" x14ac:dyDescent="0.2">
      <c r="B158" s="283"/>
      <c r="C158" s="308" t="s">
        <v>1374</v>
      </c>
      <c r="D158" s="262"/>
      <c r="E158" s="262"/>
      <c r="F158" s="309" t="s">
        <v>1355</v>
      </c>
      <c r="G158" s="262"/>
      <c r="H158" s="308" t="s">
        <v>1389</v>
      </c>
      <c r="I158" s="308" t="s">
        <v>1351</v>
      </c>
      <c r="J158" s="308">
        <v>50</v>
      </c>
      <c r="K158" s="304"/>
    </row>
    <row r="159" spans="2:11" ht="15" customHeight="1" x14ac:dyDescent="0.2">
      <c r="B159" s="283"/>
      <c r="C159" s="308" t="s">
        <v>95</v>
      </c>
      <c r="D159" s="262"/>
      <c r="E159" s="262"/>
      <c r="F159" s="309" t="s">
        <v>1349</v>
      </c>
      <c r="G159" s="262"/>
      <c r="H159" s="308" t="s">
        <v>1411</v>
      </c>
      <c r="I159" s="308" t="s">
        <v>1351</v>
      </c>
      <c r="J159" s="308" t="s">
        <v>1412</v>
      </c>
      <c r="K159" s="304"/>
    </row>
    <row r="160" spans="2:11" ht="15" customHeight="1" x14ac:dyDescent="0.2">
      <c r="B160" s="283"/>
      <c r="C160" s="308" t="s">
        <v>1413</v>
      </c>
      <c r="D160" s="262"/>
      <c r="E160" s="262"/>
      <c r="F160" s="309" t="s">
        <v>1349</v>
      </c>
      <c r="G160" s="262"/>
      <c r="H160" s="308" t="s">
        <v>1414</v>
      </c>
      <c r="I160" s="308" t="s">
        <v>1384</v>
      </c>
      <c r="J160" s="308"/>
      <c r="K160" s="304"/>
    </row>
    <row r="161" spans="2:11" ht="15" customHeight="1" x14ac:dyDescent="0.2">
      <c r="B161" s="310"/>
      <c r="C161" s="292"/>
      <c r="D161" s="292"/>
      <c r="E161" s="292"/>
      <c r="F161" s="292"/>
      <c r="G161" s="292"/>
      <c r="H161" s="292"/>
      <c r="I161" s="292"/>
      <c r="J161" s="292"/>
      <c r="K161" s="311"/>
    </row>
    <row r="162" spans="2:11" ht="18.75" customHeight="1" x14ac:dyDescent="0.2">
      <c r="B162" s="259"/>
      <c r="C162" s="262"/>
      <c r="D162" s="262"/>
      <c r="E162" s="262"/>
      <c r="F162" s="282"/>
      <c r="G162" s="262"/>
      <c r="H162" s="262"/>
      <c r="I162" s="262"/>
      <c r="J162" s="262"/>
      <c r="K162" s="259"/>
    </row>
    <row r="163" spans="2:11" ht="18.75" customHeight="1" x14ac:dyDescent="0.2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ht="7.5" customHeight="1" x14ac:dyDescent="0.2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ht="45" customHeight="1" x14ac:dyDescent="0.2">
      <c r="B165" s="254"/>
      <c r="C165" s="380" t="s">
        <v>1415</v>
      </c>
      <c r="D165" s="380"/>
      <c r="E165" s="380"/>
      <c r="F165" s="380"/>
      <c r="G165" s="380"/>
      <c r="H165" s="380"/>
      <c r="I165" s="380"/>
      <c r="J165" s="380"/>
      <c r="K165" s="255"/>
    </row>
    <row r="166" spans="2:11" ht="17.25" customHeight="1" x14ac:dyDescent="0.2">
      <c r="B166" s="254"/>
      <c r="C166" s="275" t="s">
        <v>1343</v>
      </c>
      <c r="D166" s="275"/>
      <c r="E166" s="275"/>
      <c r="F166" s="275" t="s">
        <v>1344</v>
      </c>
      <c r="G166" s="312"/>
      <c r="H166" s="313" t="s">
        <v>56</v>
      </c>
      <c r="I166" s="313" t="s">
        <v>59</v>
      </c>
      <c r="J166" s="275" t="s">
        <v>1345</v>
      </c>
      <c r="K166" s="255"/>
    </row>
    <row r="167" spans="2:11" ht="17.25" customHeight="1" x14ac:dyDescent="0.2">
      <c r="B167" s="256"/>
      <c r="C167" s="277" t="s">
        <v>1346</v>
      </c>
      <c r="D167" s="277"/>
      <c r="E167" s="277"/>
      <c r="F167" s="278" t="s">
        <v>1347</v>
      </c>
      <c r="G167" s="314"/>
      <c r="H167" s="315"/>
      <c r="I167" s="315"/>
      <c r="J167" s="277" t="s">
        <v>1348</v>
      </c>
      <c r="K167" s="257"/>
    </row>
    <row r="168" spans="2:11" ht="5.25" customHeight="1" x14ac:dyDescent="0.2">
      <c r="B168" s="283"/>
      <c r="C168" s="280"/>
      <c r="D168" s="280"/>
      <c r="E168" s="280"/>
      <c r="F168" s="280"/>
      <c r="G168" s="281"/>
      <c r="H168" s="280"/>
      <c r="I168" s="280"/>
      <c r="J168" s="280"/>
      <c r="K168" s="304"/>
    </row>
    <row r="169" spans="2:11" ht="15" customHeight="1" x14ac:dyDescent="0.2">
      <c r="B169" s="283"/>
      <c r="C169" s="262" t="s">
        <v>1352</v>
      </c>
      <c r="D169" s="262"/>
      <c r="E169" s="262"/>
      <c r="F169" s="282" t="s">
        <v>1349</v>
      </c>
      <c r="G169" s="262"/>
      <c r="H169" s="262" t="s">
        <v>1389</v>
      </c>
      <c r="I169" s="262" t="s">
        <v>1351</v>
      </c>
      <c r="J169" s="262">
        <v>120</v>
      </c>
      <c r="K169" s="304"/>
    </row>
    <row r="170" spans="2:11" ht="15" customHeight="1" x14ac:dyDescent="0.2">
      <c r="B170" s="283"/>
      <c r="C170" s="262" t="s">
        <v>1398</v>
      </c>
      <c r="D170" s="262"/>
      <c r="E170" s="262"/>
      <c r="F170" s="282" t="s">
        <v>1349</v>
      </c>
      <c r="G170" s="262"/>
      <c r="H170" s="262" t="s">
        <v>1399</v>
      </c>
      <c r="I170" s="262" t="s">
        <v>1351</v>
      </c>
      <c r="J170" s="262" t="s">
        <v>1400</v>
      </c>
      <c r="K170" s="304"/>
    </row>
    <row r="171" spans="2:11" ht="15" customHeight="1" x14ac:dyDescent="0.2">
      <c r="B171" s="283"/>
      <c r="C171" s="262" t="s">
        <v>1297</v>
      </c>
      <c r="D171" s="262"/>
      <c r="E171" s="262"/>
      <c r="F171" s="282" t="s">
        <v>1349</v>
      </c>
      <c r="G171" s="262"/>
      <c r="H171" s="262" t="s">
        <v>1416</v>
      </c>
      <c r="I171" s="262" t="s">
        <v>1351</v>
      </c>
      <c r="J171" s="262" t="s">
        <v>1400</v>
      </c>
      <c r="K171" s="304"/>
    </row>
    <row r="172" spans="2:11" ht="15" customHeight="1" x14ac:dyDescent="0.2">
      <c r="B172" s="283"/>
      <c r="C172" s="262" t="s">
        <v>1354</v>
      </c>
      <c r="D172" s="262"/>
      <c r="E172" s="262"/>
      <c r="F172" s="282" t="s">
        <v>1355</v>
      </c>
      <c r="G172" s="262"/>
      <c r="H172" s="262" t="s">
        <v>1416</v>
      </c>
      <c r="I172" s="262" t="s">
        <v>1351</v>
      </c>
      <c r="J172" s="262">
        <v>50</v>
      </c>
      <c r="K172" s="304"/>
    </row>
    <row r="173" spans="2:11" ht="15" customHeight="1" x14ac:dyDescent="0.2">
      <c r="B173" s="283"/>
      <c r="C173" s="262" t="s">
        <v>1357</v>
      </c>
      <c r="D173" s="262"/>
      <c r="E173" s="262"/>
      <c r="F173" s="282" t="s">
        <v>1349</v>
      </c>
      <c r="G173" s="262"/>
      <c r="H173" s="262" t="s">
        <v>1416</v>
      </c>
      <c r="I173" s="262" t="s">
        <v>1359</v>
      </c>
      <c r="J173" s="262"/>
      <c r="K173" s="304"/>
    </row>
    <row r="174" spans="2:11" ht="15" customHeight="1" x14ac:dyDescent="0.2">
      <c r="B174" s="283"/>
      <c r="C174" s="262" t="s">
        <v>1368</v>
      </c>
      <c r="D174" s="262"/>
      <c r="E174" s="262"/>
      <c r="F174" s="282" t="s">
        <v>1355</v>
      </c>
      <c r="G174" s="262"/>
      <c r="H174" s="262" t="s">
        <v>1416</v>
      </c>
      <c r="I174" s="262" t="s">
        <v>1351</v>
      </c>
      <c r="J174" s="262">
        <v>50</v>
      </c>
      <c r="K174" s="304"/>
    </row>
    <row r="175" spans="2:11" ht="15" customHeight="1" x14ac:dyDescent="0.2">
      <c r="B175" s="283"/>
      <c r="C175" s="262" t="s">
        <v>1376</v>
      </c>
      <c r="D175" s="262"/>
      <c r="E175" s="262"/>
      <c r="F175" s="282" t="s">
        <v>1355</v>
      </c>
      <c r="G175" s="262"/>
      <c r="H175" s="262" t="s">
        <v>1416</v>
      </c>
      <c r="I175" s="262" t="s">
        <v>1351</v>
      </c>
      <c r="J175" s="262">
        <v>50</v>
      </c>
      <c r="K175" s="304"/>
    </row>
    <row r="176" spans="2:11" ht="15" customHeight="1" x14ac:dyDescent="0.2">
      <c r="B176" s="283"/>
      <c r="C176" s="262" t="s">
        <v>1374</v>
      </c>
      <c r="D176" s="262"/>
      <c r="E176" s="262"/>
      <c r="F176" s="282" t="s">
        <v>1355</v>
      </c>
      <c r="G176" s="262"/>
      <c r="H176" s="262" t="s">
        <v>1416</v>
      </c>
      <c r="I176" s="262" t="s">
        <v>1351</v>
      </c>
      <c r="J176" s="262">
        <v>50</v>
      </c>
      <c r="K176" s="304"/>
    </row>
    <row r="177" spans="2:11" ht="15" customHeight="1" x14ac:dyDescent="0.2">
      <c r="B177" s="283"/>
      <c r="C177" s="262" t="s">
        <v>108</v>
      </c>
      <c r="D177" s="262"/>
      <c r="E177" s="262"/>
      <c r="F177" s="282" t="s">
        <v>1349</v>
      </c>
      <c r="G177" s="262"/>
      <c r="H177" s="262" t="s">
        <v>1417</v>
      </c>
      <c r="I177" s="262" t="s">
        <v>1418</v>
      </c>
      <c r="J177" s="262"/>
      <c r="K177" s="304"/>
    </row>
    <row r="178" spans="2:11" ht="15" customHeight="1" x14ac:dyDescent="0.2">
      <c r="B178" s="283"/>
      <c r="C178" s="262" t="s">
        <v>59</v>
      </c>
      <c r="D178" s="262"/>
      <c r="E178" s="262"/>
      <c r="F178" s="282" t="s">
        <v>1349</v>
      </c>
      <c r="G178" s="262"/>
      <c r="H178" s="262" t="s">
        <v>1419</v>
      </c>
      <c r="I178" s="262" t="s">
        <v>1420</v>
      </c>
      <c r="J178" s="262">
        <v>1</v>
      </c>
      <c r="K178" s="304"/>
    </row>
    <row r="179" spans="2:11" ht="15" customHeight="1" x14ac:dyDescent="0.2">
      <c r="B179" s="283"/>
      <c r="C179" s="262" t="s">
        <v>55</v>
      </c>
      <c r="D179" s="262"/>
      <c r="E179" s="262"/>
      <c r="F179" s="282" t="s">
        <v>1349</v>
      </c>
      <c r="G179" s="262"/>
      <c r="H179" s="262" t="s">
        <v>1421</v>
      </c>
      <c r="I179" s="262" t="s">
        <v>1351</v>
      </c>
      <c r="J179" s="262">
        <v>20</v>
      </c>
      <c r="K179" s="304"/>
    </row>
    <row r="180" spans="2:11" ht="15" customHeight="1" x14ac:dyDescent="0.2">
      <c r="B180" s="283"/>
      <c r="C180" s="262" t="s">
        <v>56</v>
      </c>
      <c r="D180" s="262"/>
      <c r="E180" s="262"/>
      <c r="F180" s="282" t="s">
        <v>1349</v>
      </c>
      <c r="G180" s="262"/>
      <c r="H180" s="262" t="s">
        <v>1422</v>
      </c>
      <c r="I180" s="262" t="s">
        <v>1351</v>
      </c>
      <c r="J180" s="262">
        <v>255</v>
      </c>
      <c r="K180" s="304"/>
    </row>
    <row r="181" spans="2:11" ht="15" customHeight="1" x14ac:dyDescent="0.2">
      <c r="B181" s="283"/>
      <c r="C181" s="262" t="s">
        <v>109</v>
      </c>
      <c r="D181" s="262"/>
      <c r="E181" s="262"/>
      <c r="F181" s="282" t="s">
        <v>1349</v>
      </c>
      <c r="G181" s="262"/>
      <c r="H181" s="262" t="s">
        <v>1313</v>
      </c>
      <c r="I181" s="262" t="s">
        <v>1351</v>
      </c>
      <c r="J181" s="262">
        <v>10</v>
      </c>
      <c r="K181" s="304"/>
    </row>
    <row r="182" spans="2:11" ht="15" customHeight="1" x14ac:dyDescent="0.2">
      <c r="B182" s="283"/>
      <c r="C182" s="262" t="s">
        <v>110</v>
      </c>
      <c r="D182" s="262"/>
      <c r="E182" s="262"/>
      <c r="F182" s="282" t="s">
        <v>1349</v>
      </c>
      <c r="G182" s="262"/>
      <c r="H182" s="262" t="s">
        <v>1423</v>
      </c>
      <c r="I182" s="262" t="s">
        <v>1384</v>
      </c>
      <c r="J182" s="262"/>
      <c r="K182" s="304"/>
    </row>
    <row r="183" spans="2:11" ht="15" customHeight="1" x14ac:dyDescent="0.2">
      <c r="B183" s="283"/>
      <c r="C183" s="262" t="s">
        <v>1424</v>
      </c>
      <c r="D183" s="262"/>
      <c r="E183" s="262"/>
      <c r="F183" s="282" t="s">
        <v>1349</v>
      </c>
      <c r="G183" s="262"/>
      <c r="H183" s="262" t="s">
        <v>1425</v>
      </c>
      <c r="I183" s="262" t="s">
        <v>1384</v>
      </c>
      <c r="J183" s="262"/>
      <c r="K183" s="304"/>
    </row>
    <row r="184" spans="2:11" ht="15" customHeight="1" x14ac:dyDescent="0.2">
      <c r="B184" s="283"/>
      <c r="C184" s="262" t="s">
        <v>1413</v>
      </c>
      <c r="D184" s="262"/>
      <c r="E184" s="262"/>
      <c r="F184" s="282" t="s">
        <v>1349</v>
      </c>
      <c r="G184" s="262"/>
      <c r="H184" s="262" t="s">
        <v>1426</v>
      </c>
      <c r="I184" s="262" t="s">
        <v>1384</v>
      </c>
      <c r="J184" s="262"/>
      <c r="K184" s="304"/>
    </row>
    <row r="185" spans="2:11" ht="15" customHeight="1" x14ac:dyDescent="0.2">
      <c r="B185" s="283"/>
      <c r="C185" s="262" t="s">
        <v>112</v>
      </c>
      <c r="D185" s="262"/>
      <c r="E185" s="262"/>
      <c r="F185" s="282" t="s">
        <v>1355</v>
      </c>
      <c r="G185" s="262"/>
      <c r="H185" s="262" t="s">
        <v>1427</v>
      </c>
      <c r="I185" s="262" t="s">
        <v>1351</v>
      </c>
      <c r="J185" s="262">
        <v>50</v>
      </c>
      <c r="K185" s="304"/>
    </row>
    <row r="186" spans="2:11" ht="15" customHeight="1" x14ac:dyDescent="0.2">
      <c r="B186" s="283"/>
      <c r="C186" s="262" t="s">
        <v>1428</v>
      </c>
      <c r="D186" s="262"/>
      <c r="E186" s="262"/>
      <c r="F186" s="282" t="s">
        <v>1355</v>
      </c>
      <c r="G186" s="262"/>
      <c r="H186" s="262" t="s">
        <v>1429</v>
      </c>
      <c r="I186" s="262" t="s">
        <v>1430</v>
      </c>
      <c r="J186" s="262"/>
      <c r="K186" s="304"/>
    </row>
    <row r="187" spans="2:11" ht="15" customHeight="1" x14ac:dyDescent="0.2">
      <c r="B187" s="283"/>
      <c r="C187" s="262" t="s">
        <v>1431</v>
      </c>
      <c r="D187" s="262"/>
      <c r="E187" s="262"/>
      <c r="F187" s="282" t="s">
        <v>1355</v>
      </c>
      <c r="G187" s="262"/>
      <c r="H187" s="262" t="s">
        <v>1432</v>
      </c>
      <c r="I187" s="262" t="s">
        <v>1430</v>
      </c>
      <c r="J187" s="262"/>
      <c r="K187" s="304"/>
    </row>
    <row r="188" spans="2:11" ht="15" customHeight="1" x14ac:dyDescent="0.2">
      <c r="B188" s="283"/>
      <c r="C188" s="262" t="s">
        <v>1433</v>
      </c>
      <c r="D188" s="262"/>
      <c r="E188" s="262"/>
      <c r="F188" s="282" t="s">
        <v>1355</v>
      </c>
      <c r="G188" s="262"/>
      <c r="H188" s="262" t="s">
        <v>1434</v>
      </c>
      <c r="I188" s="262" t="s">
        <v>1430</v>
      </c>
      <c r="J188" s="262"/>
      <c r="K188" s="304"/>
    </row>
    <row r="189" spans="2:11" ht="15" customHeight="1" x14ac:dyDescent="0.2">
      <c r="B189" s="283"/>
      <c r="C189" s="316" t="s">
        <v>1435</v>
      </c>
      <c r="D189" s="262"/>
      <c r="E189" s="262"/>
      <c r="F189" s="282" t="s">
        <v>1355</v>
      </c>
      <c r="G189" s="262"/>
      <c r="H189" s="262" t="s">
        <v>1436</v>
      </c>
      <c r="I189" s="262" t="s">
        <v>1437</v>
      </c>
      <c r="J189" s="317" t="s">
        <v>1438</v>
      </c>
      <c r="K189" s="304"/>
    </row>
    <row r="190" spans="2:11" ht="15" customHeight="1" x14ac:dyDescent="0.2">
      <c r="B190" s="283"/>
      <c r="C190" s="268" t="s">
        <v>44</v>
      </c>
      <c r="D190" s="262"/>
      <c r="E190" s="262"/>
      <c r="F190" s="282" t="s">
        <v>1349</v>
      </c>
      <c r="G190" s="262"/>
      <c r="H190" s="259" t="s">
        <v>1439</v>
      </c>
      <c r="I190" s="262" t="s">
        <v>1440</v>
      </c>
      <c r="J190" s="262"/>
      <c r="K190" s="304"/>
    </row>
    <row r="191" spans="2:11" ht="15" customHeight="1" x14ac:dyDescent="0.2">
      <c r="B191" s="283"/>
      <c r="C191" s="268" t="s">
        <v>1441</v>
      </c>
      <c r="D191" s="262"/>
      <c r="E191" s="262"/>
      <c r="F191" s="282" t="s">
        <v>1349</v>
      </c>
      <c r="G191" s="262"/>
      <c r="H191" s="262" t="s">
        <v>1442</v>
      </c>
      <c r="I191" s="262" t="s">
        <v>1384</v>
      </c>
      <c r="J191" s="262"/>
      <c r="K191" s="304"/>
    </row>
    <row r="192" spans="2:11" ht="15" customHeight="1" x14ac:dyDescent="0.2">
      <c r="B192" s="283"/>
      <c r="C192" s="268" t="s">
        <v>1443</v>
      </c>
      <c r="D192" s="262"/>
      <c r="E192" s="262"/>
      <c r="F192" s="282" t="s">
        <v>1349</v>
      </c>
      <c r="G192" s="262"/>
      <c r="H192" s="262" t="s">
        <v>1444</v>
      </c>
      <c r="I192" s="262" t="s">
        <v>1384</v>
      </c>
      <c r="J192" s="262"/>
      <c r="K192" s="304"/>
    </row>
    <row r="193" spans="2:11" ht="15" customHeight="1" x14ac:dyDescent="0.2">
      <c r="B193" s="283"/>
      <c r="C193" s="268" t="s">
        <v>1445</v>
      </c>
      <c r="D193" s="262"/>
      <c r="E193" s="262"/>
      <c r="F193" s="282" t="s">
        <v>1355</v>
      </c>
      <c r="G193" s="262"/>
      <c r="H193" s="262" t="s">
        <v>1446</v>
      </c>
      <c r="I193" s="262" t="s">
        <v>1384</v>
      </c>
      <c r="J193" s="262"/>
      <c r="K193" s="304"/>
    </row>
    <row r="194" spans="2:11" ht="15" customHeight="1" x14ac:dyDescent="0.2">
      <c r="B194" s="310"/>
      <c r="C194" s="318"/>
      <c r="D194" s="292"/>
      <c r="E194" s="292"/>
      <c r="F194" s="292"/>
      <c r="G194" s="292"/>
      <c r="H194" s="292"/>
      <c r="I194" s="292"/>
      <c r="J194" s="292"/>
      <c r="K194" s="311"/>
    </row>
    <row r="195" spans="2:11" ht="18.75" customHeight="1" x14ac:dyDescent="0.2">
      <c r="B195" s="259"/>
      <c r="C195" s="262"/>
      <c r="D195" s="262"/>
      <c r="E195" s="262"/>
      <c r="F195" s="282"/>
      <c r="G195" s="262"/>
      <c r="H195" s="262"/>
      <c r="I195" s="262"/>
      <c r="J195" s="262"/>
      <c r="K195" s="259"/>
    </row>
    <row r="196" spans="2:11" ht="18.75" customHeight="1" x14ac:dyDescent="0.2">
      <c r="B196" s="259"/>
      <c r="C196" s="262"/>
      <c r="D196" s="262"/>
      <c r="E196" s="262"/>
      <c r="F196" s="282"/>
      <c r="G196" s="262"/>
      <c r="H196" s="262"/>
      <c r="I196" s="262"/>
      <c r="J196" s="262"/>
      <c r="K196" s="259"/>
    </row>
    <row r="197" spans="2:11" ht="18.75" customHeight="1" x14ac:dyDescent="0.2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ht="13.5" x14ac:dyDescent="0.2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ht="21" x14ac:dyDescent="0.2">
      <c r="B199" s="254"/>
      <c r="C199" s="380" t="s">
        <v>1447</v>
      </c>
      <c r="D199" s="380"/>
      <c r="E199" s="380"/>
      <c r="F199" s="380"/>
      <c r="G199" s="380"/>
      <c r="H199" s="380"/>
      <c r="I199" s="380"/>
      <c r="J199" s="380"/>
      <c r="K199" s="255"/>
    </row>
    <row r="200" spans="2:11" ht="25.5" customHeight="1" x14ac:dyDescent="0.3">
      <c r="B200" s="254"/>
      <c r="C200" s="319" t="s">
        <v>1448</v>
      </c>
      <c r="D200" s="319"/>
      <c r="E200" s="319"/>
      <c r="F200" s="319" t="s">
        <v>1449</v>
      </c>
      <c r="G200" s="320"/>
      <c r="H200" s="383" t="s">
        <v>1450</v>
      </c>
      <c r="I200" s="383"/>
      <c r="J200" s="383"/>
      <c r="K200" s="255"/>
    </row>
    <row r="201" spans="2:11" ht="5.25" customHeight="1" x14ac:dyDescent="0.2">
      <c r="B201" s="283"/>
      <c r="C201" s="280"/>
      <c r="D201" s="280"/>
      <c r="E201" s="280"/>
      <c r="F201" s="280"/>
      <c r="G201" s="262"/>
      <c r="H201" s="280"/>
      <c r="I201" s="280"/>
      <c r="J201" s="280"/>
      <c r="K201" s="304"/>
    </row>
    <row r="202" spans="2:11" ht="15" customHeight="1" x14ac:dyDescent="0.2">
      <c r="B202" s="283"/>
      <c r="C202" s="262" t="s">
        <v>1440</v>
      </c>
      <c r="D202" s="262"/>
      <c r="E202" s="262"/>
      <c r="F202" s="282" t="s">
        <v>45</v>
      </c>
      <c r="G202" s="262"/>
      <c r="H202" s="382" t="s">
        <v>1451</v>
      </c>
      <c r="I202" s="382"/>
      <c r="J202" s="382"/>
      <c r="K202" s="304"/>
    </row>
    <row r="203" spans="2:11" ht="15" customHeight="1" x14ac:dyDescent="0.2">
      <c r="B203" s="283"/>
      <c r="C203" s="289"/>
      <c r="D203" s="262"/>
      <c r="E203" s="262"/>
      <c r="F203" s="282" t="s">
        <v>46</v>
      </c>
      <c r="G203" s="262"/>
      <c r="H203" s="382" t="s">
        <v>1452</v>
      </c>
      <c r="I203" s="382"/>
      <c r="J203" s="382"/>
      <c r="K203" s="304"/>
    </row>
    <row r="204" spans="2:11" ht="15" customHeight="1" x14ac:dyDescent="0.2">
      <c r="B204" s="283"/>
      <c r="C204" s="289"/>
      <c r="D204" s="262"/>
      <c r="E204" s="262"/>
      <c r="F204" s="282" t="s">
        <v>49</v>
      </c>
      <c r="G204" s="262"/>
      <c r="H204" s="382" t="s">
        <v>1453</v>
      </c>
      <c r="I204" s="382"/>
      <c r="J204" s="382"/>
      <c r="K204" s="304"/>
    </row>
    <row r="205" spans="2:11" ht="15" customHeight="1" x14ac:dyDescent="0.2">
      <c r="B205" s="283"/>
      <c r="C205" s="262"/>
      <c r="D205" s="262"/>
      <c r="E205" s="262"/>
      <c r="F205" s="282" t="s">
        <v>47</v>
      </c>
      <c r="G205" s="262"/>
      <c r="H205" s="382" t="s">
        <v>1454</v>
      </c>
      <c r="I205" s="382"/>
      <c r="J205" s="382"/>
      <c r="K205" s="304"/>
    </row>
    <row r="206" spans="2:11" ht="15" customHeight="1" x14ac:dyDescent="0.2">
      <c r="B206" s="283"/>
      <c r="C206" s="262"/>
      <c r="D206" s="262"/>
      <c r="E206" s="262"/>
      <c r="F206" s="282" t="s">
        <v>48</v>
      </c>
      <c r="G206" s="262"/>
      <c r="H206" s="382" t="s">
        <v>1455</v>
      </c>
      <c r="I206" s="382"/>
      <c r="J206" s="382"/>
      <c r="K206" s="304"/>
    </row>
    <row r="207" spans="2:11" ht="15" customHeight="1" x14ac:dyDescent="0.2">
      <c r="B207" s="283"/>
      <c r="C207" s="262"/>
      <c r="D207" s="262"/>
      <c r="E207" s="262"/>
      <c r="F207" s="282"/>
      <c r="G207" s="262"/>
      <c r="H207" s="262"/>
      <c r="I207" s="262"/>
      <c r="J207" s="262"/>
      <c r="K207" s="304"/>
    </row>
    <row r="208" spans="2:11" ht="15" customHeight="1" x14ac:dyDescent="0.2">
      <c r="B208" s="283"/>
      <c r="C208" s="262" t="s">
        <v>1396</v>
      </c>
      <c r="D208" s="262"/>
      <c r="E208" s="262"/>
      <c r="F208" s="282" t="s">
        <v>81</v>
      </c>
      <c r="G208" s="262"/>
      <c r="H208" s="382" t="s">
        <v>1456</v>
      </c>
      <c r="I208" s="382"/>
      <c r="J208" s="382"/>
      <c r="K208" s="304"/>
    </row>
    <row r="209" spans="2:11" ht="15" customHeight="1" x14ac:dyDescent="0.2">
      <c r="B209" s="283"/>
      <c r="C209" s="289"/>
      <c r="D209" s="262"/>
      <c r="E209" s="262"/>
      <c r="F209" s="282" t="s">
        <v>1292</v>
      </c>
      <c r="G209" s="262"/>
      <c r="H209" s="382" t="s">
        <v>1293</v>
      </c>
      <c r="I209" s="382"/>
      <c r="J209" s="382"/>
      <c r="K209" s="304"/>
    </row>
    <row r="210" spans="2:11" ht="15" customHeight="1" x14ac:dyDescent="0.2">
      <c r="B210" s="283"/>
      <c r="C210" s="262"/>
      <c r="D210" s="262"/>
      <c r="E210" s="262"/>
      <c r="F210" s="282" t="s">
        <v>1290</v>
      </c>
      <c r="G210" s="262"/>
      <c r="H210" s="382" t="s">
        <v>1457</v>
      </c>
      <c r="I210" s="382"/>
      <c r="J210" s="382"/>
      <c r="K210" s="304"/>
    </row>
    <row r="211" spans="2:11" ht="15" customHeight="1" x14ac:dyDescent="0.2">
      <c r="B211" s="321"/>
      <c r="C211" s="289"/>
      <c r="D211" s="289"/>
      <c r="E211" s="289"/>
      <c r="F211" s="282" t="s">
        <v>88</v>
      </c>
      <c r="G211" s="268"/>
      <c r="H211" s="381" t="s">
        <v>1294</v>
      </c>
      <c r="I211" s="381"/>
      <c r="J211" s="381"/>
      <c r="K211" s="322"/>
    </row>
    <row r="212" spans="2:11" ht="15" customHeight="1" x14ac:dyDescent="0.2">
      <c r="B212" s="321"/>
      <c r="C212" s="289"/>
      <c r="D212" s="289"/>
      <c r="E212" s="289"/>
      <c r="F212" s="282" t="s">
        <v>1295</v>
      </c>
      <c r="G212" s="268"/>
      <c r="H212" s="381" t="s">
        <v>1274</v>
      </c>
      <c r="I212" s="381"/>
      <c r="J212" s="381"/>
      <c r="K212" s="322"/>
    </row>
    <row r="213" spans="2:11" ht="15" customHeight="1" x14ac:dyDescent="0.2">
      <c r="B213" s="321"/>
      <c r="C213" s="289"/>
      <c r="D213" s="289"/>
      <c r="E213" s="289"/>
      <c r="F213" s="323"/>
      <c r="G213" s="268"/>
      <c r="H213" s="324"/>
      <c r="I213" s="324"/>
      <c r="J213" s="324"/>
      <c r="K213" s="322"/>
    </row>
    <row r="214" spans="2:11" ht="15" customHeight="1" x14ac:dyDescent="0.2">
      <c r="B214" s="321"/>
      <c r="C214" s="262" t="s">
        <v>1420</v>
      </c>
      <c r="D214" s="289"/>
      <c r="E214" s="289"/>
      <c r="F214" s="282">
        <v>1</v>
      </c>
      <c r="G214" s="268"/>
      <c r="H214" s="381" t="s">
        <v>1458</v>
      </c>
      <c r="I214" s="381"/>
      <c r="J214" s="381"/>
      <c r="K214" s="322"/>
    </row>
    <row r="215" spans="2:11" ht="15" customHeight="1" x14ac:dyDescent="0.2">
      <c r="B215" s="321"/>
      <c r="C215" s="289"/>
      <c r="D215" s="289"/>
      <c r="E215" s="289"/>
      <c r="F215" s="282">
        <v>2</v>
      </c>
      <c r="G215" s="268"/>
      <c r="H215" s="381" t="s">
        <v>1459</v>
      </c>
      <c r="I215" s="381"/>
      <c r="J215" s="381"/>
      <c r="K215" s="322"/>
    </row>
    <row r="216" spans="2:11" ht="15" customHeight="1" x14ac:dyDescent="0.2">
      <c r="B216" s="321"/>
      <c r="C216" s="289"/>
      <c r="D216" s="289"/>
      <c r="E216" s="289"/>
      <c r="F216" s="282">
        <v>3</v>
      </c>
      <c r="G216" s="268"/>
      <c r="H216" s="381" t="s">
        <v>1460</v>
      </c>
      <c r="I216" s="381"/>
      <c r="J216" s="381"/>
      <c r="K216" s="322"/>
    </row>
    <row r="217" spans="2:11" ht="15" customHeight="1" x14ac:dyDescent="0.2">
      <c r="B217" s="321"/>
      <c r="C217" s="289"/>
      <c r="D217" s="289"/>
      <c r="E217" s="289"/>
      <c r="F217" s="282">
        <v>4</v>
      </c>
      <c r="G217" s="268"/>
      <c r="H217" s="381" t="s">
        <v>1461</v>
      </c>
      <c r="I217" s="381"/>
      <c r="J217" s="381"/>
      <c r="K217" s="322"/>
    </row>
    <row r="218" spans="2:11" ht="12.75" customHeight="1" x14ac:dyDescent="0.2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SO 100 - STAVEBNÍ ÚPRAVY ...</vt:lpstr>
      <vt:lpstr>SO 200 - PŘISVĚTLENÍ PŘEC...</vt:lpstr>
      <vt:lpstr>VON - VEDLEJŠÍ A OSTATNÍ ...</vt:lpstr>
      <vt:lpstr>Pokyny pro vyplnění</vt:lpstr>
      <vt:lpstr>'Rekapitulace stavby'!Názvy_tisku</vt:lpstr>
      <vt:lpstr>'SO 100 - STAVEBNÍ ÚPRAVY ...'!Názvy_tisku</vt:lpstr>
      <vt:lpstr>'SO 200 - PŘISVĚTLENÍ PŘEC...'!Názvy_tisku</vt:lpstr>
      <vt:lpstr>'VON - VEDLEJŠÍ A OSTATNÍ ...'!Názvy_tisku</vt:lpstr>
      <vt:lpstr>'Pokyny pro vyplnění'!Oblast_tisku</vt:lpstr>
      <vt:lpstr>'Rekapitulace stavby'!Oblast_tisku</vt:lpstr>
      <vt:lpstr>'SO 100 - STAVEBNÍ ÚPRAVY ...'!Oblast_tisku</vt:lpstr>
      <vt:lpstr>'SO 200 - PŘISVĚTLENÍ PŘEC...'!Oblast_tisku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Burda</dc:creator>
  <cp:lastModifiedBy>Urbánek Peter</cp:lastModifiedBy>
  <dcterms:created xsi:type="dcterms:W3CDTF">2019-05-16T08:07:35Z</dcterms:created>
  <dcterms:modified xsi:type="dcterms:W3CDTF">2019-05-17T12:46:52Z</dcterms:modified>
</cp:coreProperties>
</file>